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ursery\Desktop\MASTER ORDER FORM\"/>
    </mc:Choice>
  </mc:AlternateContent>
  <xr:revisionPtr revIDLastSave="0" documentId="13_ncr:1_{7CB3FD91-5E52-44CA-B8B3-F022AD6320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1" r:id="rId1"/>
    <sheet name="Order Form" sheetId="2" r:id="rId2"/>
    <sheet name="Comments" sheetId="4" state="hidden" r:id="rId3"/>
  </sheets>
  <definedNames>
    <definedName name="_xlnm._FilterDatabase" localSheetId="0" hidden="1">Summary!$A$2:$J$14</definedName>
    <definedName name="SpecialOrder">'Order Form'!#REF!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8" i="2"/>
  <c r="L99" i="2"/>
  <c r="L100" i="2"/>
  <c r="L101" i="2"/>
  <c r="L102" i="2"/>
  <c r="L103" i="2"/>
  <c r="L104" i="2"/>
  <c r="L113" i="2"/>
  <c r="L105" i="2"/>
  <c r="L106" i="2"/>
  <c r="L107" i="2"/>
  <c r="L108" i="2"/>
  <c r="L109" i="2"/>
  <c r="L110" i="2"/>
  <c r="L111" i="2"/>
  <c r="L112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2" i="2"/>
  <c r="L163" i="2"/>
  <c r="L164" i="2"/>
  <c r="L165" i="2"/>
  <c r="L166" i="2"/>
  <c r="L167" i="2"/>
  <c r="L168" i="2"/>
  <c r="L170" i="2"/>
  <c r="L171" i="2"/>
  <c r="L169" i="2"/>
  <c r="L172" i="2"/>
  <c r="L173" i="2"/>
  <c r="L174" i="2"/>
  <c r="L175" i="2"/>
  <c r="L176" i="2"/>
  <c r="L177" i="2"/>
  <c r="L178" i="2"/>
  <c r="L161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8" i="2"/>
  <c r="M99" i="2"/>
  <c r="M100" i="2"/>
  <c r="M101" i="2"/>
  <c r="M102" i="2"/>
  <c r="M103" i="2"/>
  <c r="M104" i="2"/>
  <c r="M113" i="2"/>
  <c r="M105" i="2"/>
  <c r="M106" i="2"/>
  <c r="M107" i="2"/>
  <c r="M108" i="2"/>
  <c r="M109" i="2"/>
  <c r="M110" i="2"/>
  <c r="M111" i="2"/>
  <c r="M112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2" i="2"/>
  <c r="M163" i="2"/>
  <c r="M164" i="2"/>
  <c r="M165" i="2"/>
  <c r="M166" i="2"/>
  <c r="M167" i="2"/>
  <c r="M168" i="2"/>
  <c r="M170" i="2"/>
  <c r="M171" i="2"/>
  <c r="M169" i="2"/>
  <c r="M172" i="2"/>
  <c r="M173" i="2"/>
  <c r="M174" i="2"/>
  <c r="M175" i="2"/>
  <c r="M176" i="2"/>
  <c r="M177" i="2"/>
  <c r="M178" i="2"/>
  <c r="M161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8" i="2"/>
  <c r="K99" i="2"/>
  <c r="K100" i="2"/>
  <c r="K101" i="2"/>
  <c r="K102" i="2"/>
  <c r="K103" i="2"/>
  <c r="K104" i="2"/>
  <c r="K113" i="2"/>
  <c r="K105" i="2"/>
  <c r="K106" i="2"/>
  <c r="K107" i="2"/>
  <c r="K108" i="2"/>
  <c r="K109" i="2"/>
  <c r="K110" i="2"/>
  <c r="K111" i="2"/>
  <c r="K112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2" i="2"/>
  <c r="K163" i="2"/>
  <c r="K164" i="2"/>
  <c r="K165" i="2"/>
  <c r="K166" i="2"/>
  <c r="K167" i="2"/>
  <c r="K168" i="2"/>
  <c r="K170" i="2"/>
  <c r="K171" i="2"/>
  <c r="K169" i="2"/>
  <c r="K172" i="2"/>
  <c r="K173" i="2"/>
  <c r="K174" i="2"/>
  <c r="K175" i="2"/>
  <c r="K176" i="2"/>
  <c r="K177" i="2"/>
  <c r="K178" i="2"/>
  <c r="K161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I3" i="2"/>
  <c r="C14" i="1"/>
  <c r="C13" i="1"/>
  <c r="E4" i="2"/>
  <c r="E5" i="2"/>
  <c r="L5" i="2" s="1"/>
  <c r="E6" i="2"/>
  <c r="L6" i="2" s="1"/>
  <c r="E7" i="2"/>
  <c r="L7" i="2" s="1"/>
  <c r="E8" i="2"/>
  <c r="L8" i="2" s="1"/>
  <c r="E9" i="2"/>
  <c r="E10" i="2"/>
  <c r="L10" i="2" s="1"/>
  <c r="E11" i="2"/>
  <c r="K11" i="2" s="1"/>
  <c r="E12" i="2"/>
  <c r="M12" i="2" s="1"/>
  <c r="E13" i="2"/>
  <c r="M13" i="2" s="1"/>
  <c r="E14" i="2"/>
  <c r="K14" i="2" s="1"/>
  <c r="E15" i="2"/>
  <c r="L15" i="2" s="1"/>
  <c r="E16" i="2"/>
  <c r="L16" i="2" s="1"/>
  <c r="E17" i="2"/>
  <c r="L17" i="2" s="1"/>
  <c r="E18" i="2"/>
  <c r="L18" i="2" s="1"/>
  <c r="E19" i="2"/>
  <c r="L19" i="2" s="1"/>
  <c r="E20" i="2"/>
  <c r="L20" i="2" s="1"/>
  <c r="E21" i="2"/>
  <c r="K21" i="2" s="1"/>
  <c r="E22" i="2"/>
  <c r="K22" i="2" s="1"/>
  <c r="E23" i="2"/>
  <c r="K23" i="2" s="1"/>
  <c r="E24" i="2"/>
  <c r="M24" i="2" s="1"/>
  <c r="E25" i="2"/>
  <c r="M25" i="2" s="1"/>
  <c r="E26" i="2"/>
  <c r="L26" i="2" s="1"/>
  <c r="E27" i="2"/>
  <c r="K27" i="2" s="1"/>
  <c r="E28" i="2"/>
  <c r="L28" i="2" s="1"/>
  <c r="E29" i="2"/>
  <c r="L29" i="2" s="1"/>
  <c r="E30" i="2"/>
  <c r="L30" i="2" s="1"/>
  <c r="E31" i="2"/>
  <c r="L31" i="2" s="1"/>
  <c r="E32" i="2"/>
  <c r="L32" i="2" s="1"/>
  <c r="E33" i="2"/>
  <c r="K33" i="2" s="1"/>
  <c r="E34" i="2"/>
  <c r="K34" i="2" s="1"/>
  <c r="E35" i="2"/>
  <c r="K35" i="2" s="1"/>
  <c r="E36" i="2"/>
  <c r="M36" i="2" s="1"/>
  <c r="E37" i="2"/>
  <c r="M37" i="2" s="1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A42" i="2" s="1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13" i="2"/>
  <c r="E105" i="2"/>
  <c r="E106" i="2"/>
  <c r="E107" i="2"/>
  <c r="E108" i="2"/>
  <c r="E109" i="2"/>
  <c r="E110" i="2"/>
  <c r="E111" i="2"/>
  <c r="E112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K129" i="2" s="1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2" i="2"/>
  <c r="E163" i="2"/>
  <c r="E164" i="2"/>
  <c r="E165" i="2"/>
  <c r="E166" i="2"/>
  <c r="E167" i="2"/>
  <c r="E168" i="2"/>
  <c r="E170" i="2"/>
  <c r="E171" i="2"/>
  <c r="E169" i="2"/>
  <c r="E172" i="2"/>
  <c r="E173" i="2"/>
  <c r="E174" i="2"/>
  <c r="E175" i="2"/>
  <c r="E176" i="2"/>
  <c r="E177" i="2"/>
  <c r="E178" i="2"/>
  <c r="E161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A41" i="2" l="1"/>
  <c r="L97" i="2"/>
  <c r="M97" i="2"/>
  <c r="K97" i="2"/>
  <c r="A186" i="2"/>
  <c r="A144" i="2"/>
  <c r="A126" i="2"/>
  <c r="A207" i="2"/>
  <c r="M15" i="2"/>
  <c r="M11" i="2"/>
  <c r="M6" i="2"/>
  <c r="M5" i="2"/>
  <c r="M21" i="2"/>
  <c r="M20" i="2"/>
  <c r="M19" i="2"/>
  <c r="K17" i="2"/>
  <c r="M18" i="2"/>
  <c r="M35" i="2"/>
  <c r="K16" i="2"/>
  <c r="M17" i="2"/>
  <c r="K15" i="2"/>
  <c r="M16" i="2"/>
  <c r="K32" i="2"/>
  <c r="M33" i="2"/>
  <c r="M218" i="2"/>
  <c r="D15" i="1" s="1"/>
  <c r="K30" i="2"/>
  <c r="M31" i="2"/>
  <c r="K5" i="2"/>
  <c r="K20" i="2"/>
  <c r="M27" i="2"/>
  <c r="L27" i="2"/>
  <c r="M34" i="2"/>
  <c r="K8" i="2"/>
  <c r="K31" i="2"/>
  <c r="M32" i="2"/>
  <c r="K6" i="2"/>
  <c r="K29" i="2"/>
  <c r="K28" i="2"/>
  <c r="M28" i="2"/>
  <c r="K19" i="2"/>
  <c r="M23" i="2"/>
  <c r="M8" i="2"/>
  <c r="K7" i="2"/>
  <c r="M30" i="2"/>
  <c r="M29" i="2"/>
  <c r="M10" i="2"/>
  <c r="K18" i="2"/>
  <c r="M22" i="2"/>
  <c r="M7" i="2"/>
  <c r="L14" i="2"/>
  <c r="L13" i="2"/>
  <c r="L12" i="2"/>
  <c r="L11" i="2"/>
  <c r="L23" i="2"/>
  <c r="L25" i="2"/>
  <c r="L24" i="2"/>
  <c r="L35" i="2"/>
  <c r="L22" i="2"/>
  <c r="K37" i="2"/>
  <c r="K25" i="2"/>
  <c r="K13" i="2"/>
  <c r="K26" i="2"/>
  <c r="L33" i="2"/>
  <c r="K36" i="2"/>
  <c r="K24" i="2"/>
  <c r="M26" i="2"/>
  <c r="M14" i="2"/>
  <c r="L37" i="2"/>
  <c r="L36" i="2"/>
  <c r="L34" i="2"/>
  <c r="L21" i="2"/>
  <c r="K10" i="2"/>
  <c r="K12" i="2"/>
  <c r="L129" i="2"/>
  <c r="M129" i="2" s="1"/>
  <c r="N39" i="2" l="1"/>
  <c r="N40" i="2"/>
  <c r="N41" i="2"/>
  <c r="N42" i="2"/>
  <c r="N43" i="2"/>
  <c r="N44" i="2"/>
  <c r="N45" i="2"/>
  <c r="N46" i="2"/>
  <c r="N47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13" i="2"/>
  <c r="N105" i="2"/>
  <c r="N106" i="2"/>
  <c r="N107" i="2"/>
  <c r="N108" i="2"/>
  <c r="N109" i="2"/>
  <c r="N110" i="2"/>
  <c r="N111" i="2"/>
  <c r="N112" i="2"/>
  <c r="N114" i="2"/>
  <c r="N115" i="2"/>
  <c r="N116" i="2"/>
  <c r="N117" i="2"/>
  <c r="N118" i="2"/>
  <c r="N119" i="2"/>
  <c r="N120" i="2"/>
  <c r="N121" i="2"/>
  <c r="N123" i="2"/>
  <c r="N124" i="2"/>
  <c r="N125" i="2"/>
  <c r="N126" i="2"/>
  <c r="N127" i="2"/>
  <c r="N128" i="2"/>
  <c r="N129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2" i="2"/>
  <c r="N163" i="2"/>
  <c r="N164" i="2"/>
  <c r="N165" i="2"/>
  <c r="N166" i="2"/>
  <c r="N167" i="2"/>
  <c r="N168" i="2"/>
  <c r="N170" i="2"/>
  <c r="N171" i="2"/>
  <c r="N169" i="2"/>
  <c r="N172" i="2"/>
  <c r="N173" i="2"/>
  <c r="N174" i="2"/>
  <c r="N175" i="2"/>
  <c r="N176" i="2"/>
  <c r="N177" i="2"/>
  <c r="N178" i="2"/>
  <c r="N161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4" i="2"/>
  <c r="N195" i="2"/>
  <c r="N196" i="2"/>
  <c r="N197" i="2"/>
  <c r="N198" i="2"/>
  <c r="N199" i="2"/>
  <c r="N200" i="2"/>
  <c r="N201" i="2"/>
  <c r="N202" i="2"/>
  <c r="N3" i="2"/>
  <c r="E3" i="2"/>
  <c r="A6" i="2" s="1"/>
  <c r="N203" i="2"/>
  <c r="N204" i="2"/>
  <c r="N205" i="2"/>
  <c r="N206" i="2"/>
  <c r="N207" i="2"/>
  <c r="N208" i="2"/>
  <c r="N209" i="2"/>
  <c r="N210" i="2"/>
  <c r="N211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13" i="2"/>
  <c r="I105" i="2"/>
  <c r="I106" i="2"/>
  <c r="I107" i="2"/>
  <c r="I108" i="2"/>
  <c r="I109" i="2"/>
  <c r="I110" i="2"/>
  <c r="I111" i="2"/>
  <c r="I112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N130" i="2" s="1"/>
  <c r="I131" i="2"/>
  <c r="N131" i="2" s="1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2" i="2"/>
  <c r="I163" i="2"/>
  <c r="I164" i="2"/>
  <c r="I165" i="2"/>
  <c r="I166" i="2"/>
  <c r="I167" i="2"/>
  <c r="I168" i="2"/>
  <c r="I170" i="2"/>
  <c r="I171" i="2"/>
  <c r="I169" i="2"/>
  <c r="I172" i="2"/>
  <c r="I173" i="2"/>
  <c r="I174" i="2"/>
  <c r="I175" i="2"/>
  <c r="I176" i="2"/>
  <c r="I177" i="2"/>
  <c r="I178" i="2"/>
  <c r="I161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K4" i="2" l="1"/>
  <c r="L4" i="2"/>
  <c r="M4" i="2" s="1"/>
  <c r="L9" i="2"/>
  <c r="M9" i="2" s="1"/>
  <c r="K9" i="2"/>
  <c r="L3" i="2"/>
  <c r="M3" i="2" s="1"/>
  <c r="K3" i="2"/>
  <c r="N122" i="2"/>
  <c r="N193" i="2"/>
  <c r="N38" i="2"/>
  <c r="N48" i="2"/>
  <c r="L218" i="2"/>
  <c r="E15" i="1" s="1"/>
  <c r="N218" i="2"/>
  <c r="F15" i="1" s="1"/>
  <c r="L215" i="2"/>
  <c r="E14" i="1" s="1"/>
  <c r="L214" i="2"/>
  <c r="M214" i="2" l="1"/>
  <c r="D13" i="1" s="1"/>
  <c r="M215" i="2"/>
  <c r="D14" i="1" s="1"/>
  <c r="E13" i="1"/>
  <c r="L216" i="2"/>
  <c r="N214" i="2"/>
  <c r="F13" i="1" s="1"/>
  <c r="M216" i="2" l="1"/>
  <c r="N215" i="2"/>
  <c r="F14" i="1" s="1"/>
  <c r="N216" i="2" l="1"/>
  <c r="N220" i="2" s="1"/>
  <c r="F17" i="1" s="1"/>
  <c r="F19" i="1" s="1"/>
</calcChain>
</file>

<file path=xl/sharedStrings.xml><?xml version="1.0" encoding="utf-8"?>
<sst xmlns="http://schemas.openxmlformats.org/spreadsheetml/2006/main" count="917" uniqueCount="704">
  <si>
    <t xml:space="preserve"> 2026 PLANT ORDER FORM</t>
  </si>
  <si>
    <t>Date ordered</t>
  </si>
  <si>
    <t>Select month to pick up plants</t>
  </si>
  <si>
    <t>First Name</t>
  </si>
  <si>
    <t>Email</t>
  </si>
  <si>
    <t>Last Name</t>
  </si>
  <si>
    <t xml:space="preserve">Phone Number </t>
  </si>
  <si>
    <t xml:space="preserve">Organisation </t>
  </si>
  <si>
    <t>Purchase order number</t>
  </si>
  <si>
    <t>Payee contact (if different from above)</t>
  </si>
  <si>
    <t>Site terrain description</t>
  </si>
  <si>
    <t>Street address</t>
  </si>
  <si>
    <t>Suburb/Town</t>
  </si>
  <si>
    <t>Order notes</t>
  </si>
  <si>
    <t>Postcode</t>
  </si>
  <si>
    <t>Your Order Summary</t>
  </si>
  <si>
    <t>Rate</t>
  </si>
  <si>
    <t>Discount applied</t>
  </si>
  <si>
    <t>Quantity</t>
  </si>
  <si>
    <t>Total</t>
  </si>
  <si>
    <t>SEED GROWN PLANTS</t>
  </si>
  <si>
    <t>CUTTING GROWN, RARE AND DIFFICULT TO PROPOGATE PLANTS</t>
  </si>
  <si>
    <t>ACCESSORIES</t>
  </si>
  <si>
    <t>Various</t>
  </si>
  <si>
    <t>GRAND TOTAL :</t>
  </si>
  <si>
    <t>Deposit due:</t>
  </si>
  <si>
    <t>○ If you would like advice, please email nursery@euroaarboretum.com.au with details of your location and your return phone number. We will endeavour to help.</t>
  </si>
  <si>
    <t>○ Plant availability is subject to demand and seasonal conditions. We cannot guarantee we will be able to fill the entirety of your order.</t>
  </si>
  <si>
    <t>○ We grow a wide selection of indigenous plants as listed on the next tab. If a species is not listed it is no longer availble, please don't hesitate to ask for a suitable alternative.</t>
  </si>
  <si>
    <t>○ All our plants are grown from locally collected populations.  We aim to match our seed or cuttings to your plant order.</t>
  </si>
  <si>
    <t>○ All of our stock is grown in 3cm forestry tubes.</t>
  </si>
  <si>
    <t>○ The Nursery is open from March to November. Some species are winter germinating and will not be ready for pickup until the second half of the year.</t>
  </si>
  <si>
    <t>○ Please order by February of year of pickup to enable us to source appropriate seed or cuttings. A minimum of 5 months may be required to produce your order.</t>
  </si>
  <si>
    <t>2026 ORDER FORM</t>
  </si>
  <si>
    <t>Plant Type</t>
  </si>
  <si>
    <t>Number Requested</t>
  </si>
  <si>
    <t xml:space="preserve">PLANTS PLACED IN ORDER </t>
  </si>
  <si>
    <t>PLANTS PICKED UP BY CUSTOMER</t>
  </si>
  <si>
    <t>FINAL QTY</t>
  </si>
  <si>
    <t>Latin Name</t>
  </si>
  <si>
    <t xml:space="preserve">Common Name </t>
  </si>
  <si>
    <t>Propagation type</t>
  </si>
  <si>
    <t>Price per unit</t>
  </si>
  <si>
    <t>Unit Sale (Discounted) Price</t>
  </si>
  <si>
    <t>% off</t>
  </si>
  <si>
    <t xml:space="preserve"> Discount per unit ($)</t>
  </si>
  <si>
    <t>Total discount</t>
  </si>
  <si>
    <t>TOTAL PRICE</t>
  </si>
  <si>
    <t>Plant Description</t>
  </si>
  <si>
    <t>Acacia dealbata</t>
  </si>
  <si>
    <t>Silver Wattle</t>
  </si>
  <si>
    <t>Seed grown</t>
  </si>
  <si>
    <t>Silvery foliage and prolific flowering. Fast growing, excellent for habitat and erosion control.  Can sucker.</t>
  </si>
  <si>
    <t>TREES</t>
  </si>
  <si>
    <t>Acacia implexa</t>
  </si>
  <si>
    <t>Lightwood Wattle</t>
  </si>
  <si>
    <t>Hardy and long lived.  Excellent for erosion and rocky sites. Valuable habitat. Summer flowering.</t>
  </si>
  <si>
    <t>TOTAL TREE ORDER:</t>
  </si>
  <si>
    <t>Acacia mearnsii</t>
  </si>
  <si>
    <t>Black Wattle</t>
  </si>
  <si>
    <t>Fast growing, hardy. Scented pale yellow flowers. Can sucker after disturbance. Good habitat.</t>
  </si>
  <si>
    <t>Acacia melanoxylon</t>
  </si>
  <si>
    <t>Blackwood Wattle</t>
  </si>
  <si>
    <t>Useful for erosion control, shelterbelts and shade. Dense foliage and long lived.</t>
  </si>
  <si>
    <t>Allocasuarina luehmannii</t>
  </si>
  <si>
    <r>
      <rPr>
        <u/>
        <sz val="11"/>
        <color rgb="FF0000FF"/>
        <rFont val="Arial"/>
        <family val="2"/>
      </rPr>
      <t>Buloke</t>
    </r>
  </si>
  <si>
    <t>Long lived and nitrogen fixing.  Sensitive to fire and grazing damage. Valuable habitat. Endangered species in Victoria.</t>
  </si>
  <si>
    <t>Allocasuarina littoralis</t>
  </si>
  <si>
    <r>
      <rPr>
        <u/>
        <sz val="11"/>
        <color rgb="FF0000FF"/>
        <rFont val="Arial"/>
        <family val="2"/>
      </rPr>
      <t>Black She-oak</t>
    </r>
  </si>
  <si>
    <t>Long lived and hardy once established.  Good for habitat and shelterbelts. Highly palatable.</t>
  </si>
  <si>
    <t>Allocasuarina verticillata</t>
  </si>
  <si>
    <r>
      <rPr>
        <u/>
        <sz val="11"/>
        <color rgb="FF0000FF"/>
        <rFont val="Arial"/>
        <family val="2"/>
      </rPr>
      <t>Drooping She-oak</t>
    </r>
  </si>
  <si>
    <t>Long lived and hardy once established.  Tolerates strong winds.  Good for habitat and shelterbelts. Highly palatable.</t>
  </si>
  <si>
    <t>Banksia marginata</t>
  </si>
  <si>
    <r>
      <rPr>
        <u/>
        <sz val="11"/>
        <color rgb="FF0000FF"/>
        <rFont val="Arial"/>
        <family val="2"/>
      </rPr>
      <t>Silver Banksia</t>
    </r>
  </si>
  <si>
    <t>Difficult / rare</t>
  </si>
  <si>
    <t>Large shrub or small tree. Valuable habitat, good nectar producer. Highly sensitive to phosphorus. Rare in Victoria.</t>
  </si>
  <si>
    <t>Brachychiton populneus</t>
  </si>
  <si>
    <t>Kurrajong</t>
  </si>
  <si>
    <t>Cylindrical or slightly bulbous trunk and dense crown. Long lived, slow growing, frost sensitive when young.</t>
  </si>
  <si>
    <t>Callitris glaucophylla</t>
  </si>
  <si>
    <t>White Cypress-pine</t>
  </si>
  <si>
    <t>Broad conical tree with single straight trunk. Long lived and slow growing. Termite resistant wood.</t>
  </si>
  <si>
    <t>Eucalyptus albens</t>
  </si>
  <si>
    <t>White Box</t>
  </si>
  <si>
    <t>Tough, attractive shade and shelterbelt tree with blueish foliage.  Good habitat.</t>
  </si>
  <si>
    <t>Eucalyptus behriana</t>
  </si>
  <si>
    <r>
      <rPr>
        <u/>
        <sz val="11"/>
        <color rgb="FF0000FF"/>
        <rFont val="Arial"/>
        <family val="2"/>
      </rPr>
      <t>Bull Mallee</t>
    </r>
  </si>
  <si>
    <t>Hardy, multi stemmed small tree to 12m high. Useful for erosion control. Responds well to pruning and coppicing.</t>
  </si>
  <si>
    <t>Eucalyptus blakelyi</t>
  </si>
  <si>
    <t>Blakely’s Red Gum</t>
  </si>
  <si>
    <t>Hardy with moderate growth rate. Useful for erosion control.</t>
  </si>
  <si>
    <t>Eucalyptus camaldulensis</t>
  </si>
  <si>
    <r>
      <rPr>
        <u/>
        <sz val="11"/>
        <color rgb="FF0000FF"/>
        <rFont val="Arial"/>
        <family val="2"/>
      </rPr>
      <t>River Red Gum</t>
    </r>
  </si>
  <si>
    <t>Large spreading tree useful for shade, habitat, stream and gully erosion. Fast growing when young, long lived.</t>
  </si>
  <si>
    <t>Eucalyptus dalrypleana</t>
  </si>
  <si>
    <t>Mountain  Gum</t>
  </si>
  <si>
    <t>grassy or sclerophyll woodland or forest on loamy or sandy soils at higher elevations.</t>
  </si>
  <si>
    <t>Eucalyptus camphora</t>
  </si>
  <si>
    <r>
      <rPr>
        <u/>
        <sz val="11"/>
        <color rgb="FF0000FF"/>
        <rFont val="Arial"/>
        <family val="2"/>
      </rPr>
      <t>Mountain Swamp Gum</t>
    </r>
  </si>
  <si>
    <t>Tolerates poor drainage. Useful for gully erosion and boggy areas.  Good habitat.</t>
  </si>
  <si>
    <t>Eucalyptus dives</t>
  </si>
  <si>
    <r>
      <rPr>
        <u/>
        <sz val="11"/>
        <color rgb="FF0000FF"/>
        <rFont val="Arial"/>
        <family val="2"/>
      </rPr>
      <t>Broad-leaved Peppermint</t>
    </r>
  </si>
  <si>
    <t>Fast growing and hardy. Good shade and habitat tree. Useful in shelterbelts.</t>
  </si>
  <si>
    <t>Eucalyptus froggattii</t>
  </si>
  <si>
    <t>Kamarooka Mallee</t>
  </si>
  <si>
    <t>Small tree blackish bark trunk, smooth grey/brown bark above, lance-shaped leaves, white-coloured flowers.</t>
  </si>
  <si>
    <r>
      <rPr>
        <i/>
        <sz val="11"/>
        <rFont val="Arial"/>
        <family val="2"/>
      </rPr>
      <t>Eucalyptus globulus subsp. bicostata</t>
    </r>
  </si>
  <si>
    <r>
      <rPr>
        <u/>
        <sz val="11"/>
        <color rgb="FF0000FF"/>
        <rFont val="Arial"/>
        <family val="2"/>
      </rPr>
      <t>Blue Gum/Eurabbie</t>
    </r>
  </si>
  <si>
    <t>Large tree and fast growing when young. Useful for shade, shelterbelts, habitat and erosion along drainage lines.</t>
  </si>
  <si>
    <t>Eucalyptus goniocalyx</t>
  </si>
  <si>
    <r>
      <rPr>
        <u/>
        <sz val="11"/>
        <color rgb="FF0000FF"/>
        <rFont val="Arial"/>
        <family val="2"/>
      </rPr>
      <t>Long Leaf Box</t>
    </r>
  </si>
  <si>
    <t>Hardy and widespread. Useful for shade, shelter and general habitat planting.</t>
  </si>
  <si>
    <r>
      <rPr>
        <i/>
        <sz val="11"/>
        <rFont val="Arial"/>
        <family val="2"/>
      </rPr>
      <t>Eucalyptus leucoxylon subsp. pruinosa</t>
    </r>
  </si>
  <si>
    <r>
      <rPr>
        <u/>
        <sz val="11"/>
        <color rgb="FF0000FF"/>
        <rFont val="Arial"/>
        <family val="2"/>
      </rPr>
      <t>Yellow Gum</t>
    </r>
  </si>
  <si>
    <t>Varies from small to medium tree  up to 25m, smooth bark with long flowering period. Hardy.</t>
  </si>
  <si>
    <t>Eucalyptus macrorhyncha</t>
  </si>
  <si>
    <r>
      <rPr>
        <u/>
        <sz val="11"/>
        <color rgb="FF0000FF"/>
        <rFont val="Arial"/>
        <family val="2"/>
      </rPr>
      <t>Red Stringybark</t>
    </r>
  </si>
  <si>
    <t>Good revegetation tree for poor shallow soils. Keep fenced from stock. Valuable habitat tree. Hardy.</t>
  </si>
  <si>
    <t>Eucalyptus melliodora</t>
  </si>
  <si>
    <r>
      <rPr>
        <u/>
        <sz val="11"/>
        <color rgb="FF0000FF"/>
        <rFont val="Arial"/>
        <family val="2"/>
      </rPr>
      <t>Yellow Box</t>
    </r>
  </si>
  <si>
    <t>Long lived, slow to moderate growth rate. Excellent habitat and shade tree. Useful for soil stabilisation.</t>
  </si>
  <si>
    <t>Eucalyptus microcarpa</t>
  </si>
  <si>
    <r>
      <rPr>
        <u/>
        <sz val="11"/>
        <color rgb="FF0000FF"/>
        <rFont val="Arial"/>
        <family val="2"/>
      </rPr>
      <t>Grey Box</t>
    </r>
  </si>
  <si>
    <t>Long lived, moderate growth rate.  Good for habitat, shelter and for gully erosion.</t>
  </si>
  <si>
    <t>Eucalyptus obliqua</t>
  </si>
  <si>
    <r>
      <rPr>
        <u/>
        <sz val="11"/>
        <color rgb="FF0000FF"/>
        <rFont val="Arial"/>
        <family val="2"/>
      </rPr>
      <t>Messmate</t>
    </r>
  </si>
  <si>
    <t>Medium tree in foothills, large tree in moist mountains. Good shade and habitat tree.</t>
  </si>
  <si>
    <t>Eucalyptus ovata</t>
  </si>
  <si>
    <r>
      <rPr>
        <u/>
        <sz val="11"/>
        <color rgb="FF0000FF"/>
        <rFont val="Arial"/>
        <family val="2"/>
      </rPr>
      <t>Swamp Gum</t>
    </r>
  </si>
  <si>
    <t>Plant on creek flats and swampy areas, tolerates poor drainage. Fast growing when young. Good habitat.</t>
  </si>
  <si>
    <t>Eucalyptus pauciflora</t>
  </si>
  <si>
    <r>
      <rPr>
        <u/>
        <sz val="11"/>
        <color rgb="FF0000FF"/>
        <rFont val="Arial"/>
        <family val="2"/>
      </rPr>
      <t>Snow Gum</t>
    </r>
  </si>
  <si>
    <t>Generally occurring above 1000m.  Often a crooked, branching trunk, with smooth white and grey bark.</t>
  </si>
  <si>
    <t>Eucalyptus polyanthemos</t>
  </si>
  <si>
    <r>
      <rPr>
        <u/>
        <sz val="11"/>
        <color rgb="FF0000FF"/>
        <rFont val="Arial"/>
        <family val="2"/>
      </rPr>
      <t>Red Box</t>
    </r>
  </si>
  <si>
    <t>Hardy.  Useful for shade, shelter and habitat. Medium size tree with blueish foliage.</t>
  </si>
  <si>
    <t>Eucalyptus polybractea</t>
  </si>
  <si>
    <r>
      <rPr>
        <u/>
        <sz val="11"/>
        <color rgb="FF0000FF"/>
        <rFont val="Arial"/>
        <family val="2"/>
      </rPr>
      <t>Blue Mallee</t>
    </r>
  </si>
  <si>
    <t>Multi-stemmed small tree with blueish foliage. Used for eucalyptus essential oil. Rare in Victoria.</t>
  </si>
  <si>
    <t>Eucalyptus radiata</t>
  </si>
  <si>
    <r>
      <rPr>
        <u/>
        <sz val="11"/>
        <color rgb="FF0000FF"/>
        <rFont val="Arial"/>
        <family val="2"/>
      </rPr>
      <t>Narrow-leaved Peppermint</t>
    </r>
  </si>
  <si>
    <t>Upright tree with dense canopy. Fast growing. Useful for shade and habitat. Aromatic leaves.</t>
  </si>
  <si>
    <t>Eucalyptus rubida</t>
  </si>
  <si>
    <r>
      <rPr>
        <u/>
        <sz val="11"/>
        <color rgb="FF0000FF"/>
        <rFont val="Arial"/>
        <family val="2"/>
      </rPr>
      <t>Candlebark</t>
    </r>
  </si>
  <si>
    <t>Attractive white/grey/pink bark. Excellent habitat tree. Useful for shade and shelter.</t>
  </si>
  <si>
    <t>Eucalyptus sideroxylon</t>
  </si>
  <si>
    <t>Mugga Ironbark/ Red Ironbark</t>
  </si>
  <si>
    <t>Hardy, medium sized tree with fissured black bark. Red, pink or cream flowers. Good habitat.</t>
  </si>
  <si>
    <t>Eucalyptus tricarpa</t>
  </si>
  <si>
    <r>
      <rPr>
        <u/>
        <sz val="11"/>
        <color rgb="FF0000FF"/>
        <rFont val="Arial"/>
        <family val="2"/>
      </rPr>
      <t>Ironbark</t>
    </r>
  </si>
  <si>
    <t>Hardy, medium tree with fissured black bark. Long flowering period. Moderate to slow growth rate.</t>
  </si>
  <si>
    <t>Eucalyptus viminalis</t>
  </si>
  <si>
    <r>
      <rPr>
        <u/>
        <sz val="11"/>
        <color rgb="FF0000FF"/>
        <rFont val="Arial"/>
        <family val="2"/>
      </rPr>
      <t>Manna Gum</t>
    </r>
  </si>
  <si>
    <t>Tall tree. Fast growing. Excellent habitat.  White trunk with ribbon bark at base. Prefers moist sites.</t>
  </si>
  <si>
    <t>Eucalyptus viridis</t>
  </si>
  <si>
    <r>
      <rPr>
        <u/>
        <sz val="11"/>
        <color rgb="FF0000FF"/>
        <rFont val="Arial"/>
        <family val="2"/>
      </rPr>
      <t>Green Mallee</t>
    </r>
  </si>
  <si>
    <t>Hardy tree to 8m. Rough bark at base with smooth trunk and branches. Good for habitat and erosion.</t>
  </si>
  <si>
    <t>UNDERSTOREY SHRUBS</t>
  </si>
  <si>
    <t>Acacia acinacea</t>
  </si>
  <si>
    <r>
      <rPr>
        <u/>
        <sz val="11"/>
        <color rgb="FF0000FF"/>
        <rFont val="Arial"/>
        <family val="2"/>
      </rPr>
      <t>Gold Dust Wattle</t>
    </r>
  </si>
  <si>
    <t>Shrub 0.5-2m. Hardy, fast growing. Self-seeds readily.</t>
  </si>
  <si>
    <t>Acacia aspera</t>
  </si>
  <si>
    <r>
      <rPr>
        <u/>
        <sz val="11"/>
        <color rgb="FF0000FF"/>
        <rFont val="Arial"/>
        <family val="2"/>
      </rPr>
      <t>Rough Wattle</t>
    </r>
  </si>
  <si>
    <t>Shrub 0.5-2m. Hardy, good habitat, grows well beneath tall trees.</t>
  </si>
  <si>
    <t>Acacia brachybotrya</t>
  </si>
  <si>
    <r>
      <rPr>
        <u/>
        <sz val="11"/>
        <color rgb="FF0000FF"/>
        <rFont val="Arial"/>
        <family val="2"/>
      </rPr>
      <t>Grey Mulga</t>
    </r>
  </si>
  <si>
    <t>Compact, dense, rounded, spreading, grey-green shrubs 1-3 m high.</t>
  </si>
  <si>
    <t>Acacia decora</t>
  </si>
  <si>
    <r>
      <rPr>
        <u/>
        <sz val="11"/>
        <color rgb="FF0000FF"/>
        <rFont val="Arial"/>
        <family val="2"/>
      </rPr>
      <t>Showy Wattle</t>
    </r>
  </si>
  <si>
    <t>The shrub typically grows to 1 to 4 m</t>
  </si>
  <si>
    <t>Acacia flexifolia</t>
  </si>
  <si>
    <r>
      <rPr>
        <u/>
        <sz val="11"/>
        <color rgb="FF0000FF"/>
        <rFont val="Arial"/>
        <family val="2"/>
      </rPr>
      <t>Bent-leaf Wattle</t>
    </r>
  </si>
  <si>
    <t>Shrub up to 1m. Fairly dense, round, small shrub. Hardy, aromatic.</t>
  </si>
  <si>
    <t>Acacia genistifolia</t>
  </si>
  <si>
    <r>
      <rPr>
        <u/>
        <sz val="11"/>
        <color rgb="FF0000FF"/>
        <rFont val="Arial"/>
        <family val="2"/>
      </rPr>
      <t>Spreading Wattle</t>
    </r>
  </si>
  <si>
    <t>Shrub 0.6-2.5m. Fast growing.  Open, spreading and prickly.  Good bird refuge. Hardy, self seeds readily.</t>
  </si>
  <si>
    <t>Acacia gunnii</t>
  </si>
  <si>
    <r>
      <rPr>
        <u/>
        <sz val="11"/>
        <color rgb="FF0000FF"/>
        <rFont val="Arial"/>
        <family val="2"/>
      </rPr>
      <t>Ploughshare Wattle</t>
    </r>
  </si>
  <si>
    <t>Rare wattle up to 1m. May occur as a groundcover or small shrub. Good habitat with rigid form.</t>
  </si>
  <si>
    <t>Acacia leprosa</t>
  </si>
  <si>
    <r>
      <rPr>
        <u/>
        <sz val="11"/>
        <color rgb="FF343AF7"/>
        <rFont val="Arial"/>
        <family val="2"/>
      </rPr>
      <t>Cinnamon wattle</t>
    </r>
    <r>
      <rPr>
        <u/>
        <sz val="11"/>
        <rFont val="Arial"/>
        <family val="2"/>
      </rPr>
      <t xml:space="preserve"> </t>
    </r>
  </si>
  <si>
    <t>Shrub up to 2m.  Hardy. Early flowering - Good habitat.</t>
  </si>
  <si>
    <t>Acacia lanigera</t>
  </si>
  <si>
    <r>
      <rPr>
        <u/>
        <sz val="11"/>
        <color rgb="FF0000FF"/>
        <rFont val="Arial"/>
        <family val="2"/>
      </rPr>
      <t>Woolly Wattle</t>
    </r>
  </si>
  <si>
    <t>Shrub up to 1m.  Hardy. Early flowering – provides colour in winter. Good habitat.</t>
  </si>
  <si>
    <t>Acacia mitchelli</t>
  </si>
  <si>
    <r>
      <rPr>
        <u/>
        <sz val="11"/>
        <color rgb="FF0000FF"/>
        <rFont val="Arial"/>
        <family val="2"/>
      </rPr>
      <t>Mitchell’s Wattle</t>
    </r>
  </si>
  <si>
    <t>Low spreading shrub to 1m. Bipinnate silvery green foliage with pale yellow flowers. Locally rare.</t>
  </si>
  <si>
    <t>Acacia montana</t>
  </si>
  <si>
    <r>
      <rPr>
        <u/>
        <sz val="11"/>
        <color rgb="FF0000FF"/>
        <rFont val="Arial"/>
        <family val="2"/>
      </rPr>
      <t>Mallee Wattle</t>
    </r>
  </si>
  <si>
    <t>Shrub 1-4m. Dense, rounded, rather sticky green foliage. Hardy, fast growing, good habitat.</t>
  </si>
  <si>
    <t>Acacia paradoxa</t>
  </si>
  <si>
    <r>
      <rPr>
        <u/>
        <sz val="11"/>
        <color rgb="FF0000FF"/>
        <rFont val="Arial"/>
        <family val="2"/>
      </rPr>
      <t>Hedge Wattle</t>
    </r>
  </si>
  <si>
    <t>Shrub 2-4m. Prickly, fast growing, excellent habitat. Readily self seeds.</t>
  </si>
  <si>
    <t>Acacia penninervis</t>
  </si>
  <si>
    <r>
      <rPr>
        <u/>
        <sz val="11"/>
        <color rgb="FF0000FF"/>
        <rFont val="Arial"/>
        <family val="2"/>
      </rPr>
      <t>Hickory Wattle</t>
    </r>
  </si>
  <si>
    <t>Dense shrub to small tree up to 6m.  Isolated population in the Strathbogie Ranges. Hardy.</t>
  </si>
  <si>
    <t>Acacia pravissima</t>
  </si>
  <si>
    <r>
      <rPr>
        <u/>
        <sz val="11"/>
        <color rgb="FF0000FF"/>
        <rFont val="Arial"/>
        <family val="2"/>
      </rPr>
      <t>Ovens Wattle</t>
    </r>
  </si>
  <si>
    <t>Shrub or small tree found near streams or damp sheltered sites 3-8m. Attractive foliage, good habitat.</t>
  </si>
  <si>
    <t>Acacia pycnantha</t>
  </si>
  <si>
    <r>
      <rPr>
        <u/>
        <sz val="11"/>
        <color rgb="FF0000FF"/>
        <rFont val="Arial"/>
        <family val="2"/>
      </rPr>
      <t>Golden Wattle</t>
    </r>
  </si>
  <si>
    <t>Shrub 3-8m. Hardy, very fast growing, short lived. Readily self seeds. Good habitat.</t>
  </si>
  <si>
    <t>Acacia rubida</t>
  </si>
  <si>
    <r>
      <rPr>
        <u/>
        <sz val="11"/>
        <color rgb="FF0000FF"/>
        <rFont val="Arial"/>
        <family val="2"/>
      </rPr>
      <t>Red Stem Wattle</t>
    </r>
  </si>
  <si>
    <t>Shrub 1.5-5m. Hardy, fast growing, adaptable. Soil binding fibrous roots. Good habitat.</t>
  </si>
  <si>
    <t>Acacia verniciflua</t>
  </si>
  <si>
    <r>
      <rPr>
        <u/>
        <sz val="11"/>
        <color rgb="FF0000FF"/>
        <rFont val="Arial"/>
        <family val="2"/>
      </rPr>
      <t>Varnish Wattle</t>
    </r>
  </si>
  <si>
    <t>Shrub 1-3m. Hardy and adaptable. Glistening foliage. Good habitat.</t>
  </si>
  <si>
    <t>Bursaria spinosa</t>
  </si>
  <si>
    <r>
      <rPr>
        <u/>
        <sz val="11"/>
        <color rgb="FF0000FF"/>
        <rFont val="Arial"/>
        <family val="2"/>
      </rPr>
      <t>Sweet Bursaria</t>
    </r>
  </si>
  <si>
    <t>Low shrub to tree up to 8m. Hardy and adaptable. White/cream flowers. Prickly.  Good habitat.</t>
  </si>
  <si>
    <t>Callistemon sieberi</t>
  </si>
  <si>
    <r>
      <rPr>
        <u/>
        <sz val="11"/>
        <color rgb="FF0000FF"/>
        <rFont val="Arial"/>
        <family val="2"/>
      </rPr>
      <t>River Bottlebrush</t>
    </r>
  </si>
  <si>
    <t>Hardy streamside shrub up to 3m. Stabilises banks. Good habitat. Cream to pale yellow flowers.</t>
  </si>
  <si>
    <t>Calytrix tetragona</t>
  </si>
  <si>
    <r>
      <rPr>
        <u/>
        <sz val="11"/>
        <color rgb="FF0000FF"/>
        <rFont val="Arial"/>
        <family val="2"/>
      </rPr>
      <t>Fringe Myrtle</t>
    </r>
  </si>
  <si>
    <t>Erect to spreading shrub 0.5 to 2m. Small aromatic leaves with white to pink flowers. Hardy.</t>
  </si>
  <si>
    <t>Cassinia aculeata</t>
  </si>
  <si>
    <r>
      <rPr>
        <u/>
        <sz val="11"/>
        <color rgb="FF0000FF"/>
        <rFont val="Arial"/>
        <family val="2"/>
      </rPr>
      <t>Common Cassinia</t>
    </r>
  </si>
  <si>
    <t>Shrub 1-2.5m. Fast growing pioneer species. Colonises bare ground.  Good shelter and habitat.</t>
  </si>
  <si>
    <t>Cassinia arcuata</t>
  </si>
  <si>
    <r>
      <rPr>
        <u/>
        <sz val="11"/>
        <color rgb="FF0000FF"/>
        <rFont val="Arial"/>
        <family val="2"/>
      </rPr>
      <t>Drooping Cassinia</t>
    </r>
  </si>
  <si>
    <t>Shrub 2m. Fast growing, hardy pioneer species. Readily colonises disturbed areas. Prefers dry sites.</t>
  </si>
  <si>
    <t>Cassinia longifolia</t>
  </si>
  <si>
    <r>
      <rPr>
        <u/>
        <sz val="11"/>
        <color rgb="FF0000FF"/>
        <rFont val="Arial"/>
        <family val="2"/>
      </rPr>
      <t>Shiny Cassinia</t>
    </r>
  </si>
  <si>
    <t>Shrub 1.2-2.5m. Fast growing. Easily established shrub for bare ground. Good shelter and habitat.</t>
  </si>
  <si>
    <t>Cassinia ozothamnoides</t>
  </si>
  <si>
    <r>
      <rPr>
        <u/>
        <sz val="11"/>
        <color rgb="FF0000FF"/>
        <rFont val="Arial"/>
        <family val="2"/>
      </rPr>
      <t>Cottony Haeckeria</t>
    </r>
  </si>
  <si>
    <t>Small shrub 0.5-1m with curry smelling leaves. Profuse and conspicuous flowerheads. Hardy.</t>
  </si>
  <si>
    <t>Coprosma quadrifida</t>
  </si>
  <si>
    <r>
      <rPr>
        <u/>
        <sz val="11"/>
        <color rgb="FF0000FF"/>
        <rFont val="Arial"/>
        <family val="2"/>
      </rPr>
      <t>Prickly Currant-bush</t>
    </r>
  </si>
  <si>
    <t>Upright shrub 2-4m. Small olive green leaves with small red berries. Important food source and habitat.</t>
  </si>
  <si>
    <t>Correa glabra</t>
  </si>
  <si>
    <r>
      <rPr>
        <u/>
        <sz val="11"/>
        <color rgb="FF0000FF"/>
        <rFont val="Arial"/>
        <family val="2"/>
      </rPr>
      <t>Rock Correa</t>
    </r>
  </si>
  <si>
    <t>Dense shrub up to 2m. Green/pale yellow bell-shaped flowers. Hardy, adaptable, valuable habitat.</t>
  </si>
  <si>
    <t>Correa lawrenceana</t>
  </si>
  <si>
    <r>
      <rPr>
        <u/>
        <sz val="11"/>
        <color rgb="FF0000FF"/>
        <rFont val="Arial"/>
        <family val="2"/>
      </rPr>
      <t>Mountain Correa</t>
    </r>
  </si>
  <si>
    <t>Tall shrub 2-6m found in moist forests.  Bears yellow- green flowers.  Honeyeater food source.</t>
  </si>
  <si>
    <t>Correa reflexa</t>
  </si>
  <si>
    <r>
      <rPr>
        <u/>
        <sz val="11"/>
        <color rgb="FF0000FF"/>
        <rFont val="Arial"/>
        <family val="2"/>
      </rPr>
      <t>Common Correa</t>
    </r>
  </si>
  <si>
    <t>Shrub 0.5-1.5m. Green or green/red bell-shaped flowers. Hardy, adaptable, valuable habitat.</t>
  </si>
  <si>
    <t>Daviesia latifolia</t>
  </si>
  <si>
    <r>
      <rPr>
        <u/>
        <sz val="11"/>
        <color rgb="FF0000FF"/>
        <rFont val="Arial"/>
        <family val="2"/>
      </rPr>
      <t>Hop Bitter-Pea</t>
    </r>
  </si>
  <si>
    <t>Slender erect shrub 1-5m. Orange/yellow and red pea flowers. Good habitat and shelter.</t>
  </si>
  <si>
    <t>Daviesia leptophylla</t>
  </si>
  <si>
    <r>
      <rPr>
        <u/>
        <sz val="11"/>
        <color rgb="FF0000FF"/>
        <rFont val="Arial"/>
        <family val="2"/>
      </rPr>
      <t>Narrow Leaved Bitter-Pea</t>
    </r>
  </si>
  <si>
    <t>Multi-stemmed shrub up to 2m. Hardy. Perfumed yellow and brown/orange pea flowers. Good habitat.</t>
  </si>
  <si>
    <t>Daviesia ulicifolia</t>
  </si>
  <si>
    <r>
      <rPr>
        <u/>
        <sz val="11"/>
        <color rgb="FF0000FF"/>
        <rFont val="Arial"/>
        <family val="2"/>
      </rPr>
      <t>Gorse Bitter-Pea</t>
    </r>
  </si>
  <si>
    <t>Prickly shrub up to 2m. Yellow and red/brown pea flowers. Hardy, adaptable, valuable habitat.</t>
  </si>
  <si>
    <t>Dillwynia cinerascens</t>
  </si>
  <si>
    <r>
      <rPr>
        <u/>
        <sz val="11"/>
        <color rgb="FF0000FF"/>
        <rFont val="Arial"/>
        <family val="2"/>
      </rPr>
      <t>Grey Parrot-Pea</t>
    </r>
  </si>
  <si>
    <t>Low multi-stemmed to erect shrub 0.3-1.5m. Showy yellow and orange pea flowers. Hardy and adaptable.</t>
  </si>
  <si>
    <t>Dillwynia juniperina</t>
  </si>
  <si>
    <r>
      <rPr>
        <u/>
        <sz val="11"/>
        <color rgb="FF0000FF"/>
        <rFont val="Arial"/>
        <family val="2"/>
      </rPr>
      <t>Prickly Parrot-Pea</t>
    </r>
  </si>
  <si>
    <t>Prickly shrub of 1-2m.  Small yellow and red pea flowers clustered at the end of branches. Adaptable.</t>
  </si>
  <si>
    <t>Dillwynia sericea</t>
  </si>
  <si>
    <r>
      <rPr>
        <u/>
        <sz val="11"/>
        <color rgb="FF0000FF"/>
        <rFont val="Arial"/>
        <family val="2"/>
      </rPr>
      <t>Showy Parrot-Pea</t>
    </r>
  </si>
  <si>
    <t>Low to erect shrub 0.5-1m. Showy yellow and red pea flowers. Hardy and adaptable.</t>
  </si>
  <si>
    <t>Dodonaea boroniifolia</t>
  </si>
  <si>
    <r>
      <rPr>
        <u/>
        <sz val="11"/>
        <color rgb="FF0000FF"/>
        <rFont val="Arial"/>
        <family val="2"/>
      </rPr>
      <t>Fern-leaf Hop-Bush</t>
    </r>
  </si>
  <si>
    <t>Shrub up to 2m. Pinnate leaves with purplish-red fruit. Adaptable. Near threatened in Victoria.</t>
  </si>
  <si>
    <t>Dodonaea viscosa subsp. angustissima</t>
  </si>
  <si>
    <r>
      <rPr>
        <u/>
        <sz val="11"/>
        <color rgb="FF0000FF"/>
        <rFont val="Arial"/>
        <family val="2"/>
      </rPr>
      <t>Slender Hop-Bush</t>
    </r>
  </si>
  <si>
    <t>Erect shrub to 4m. Fast growing and adaptable. Red- brown fruit. Good habitat.</t>
  </si>
  <si>
    <t>Dodonaea viscosa subsp. cuneata</t>
  </si>
  <si>
    <r>
      <rPr>
        <u/>
        <sz val="11"/>
        <color rgb="FF0000FF"/>
        <rFont val="Arial"/>
        <family val="2"/>
      </rPr>
      <t>Wedge leaf Hop-Bush</t>
    </r>
  </si>
  <si>
    <t>Shrub to 2m. Fast growing and hardy. Red-brown fruit. Excellent habitat.</t>
  </si>
  <si>
    <t>Epacris impressa</t>
  </si>
  <si>
    <r>
      <rPr>
        <u/>
        <sz val="11"/>
        <color rgb="FF0000FF"/>
        <rFont val="Arial"/>
        <family val="2"/>
      </rPr>
      <t>Common Heath</t>
    </r>
  </si>
  <si>
    <t>Slender, wiry, erect shrub to 1.2m. Red, pink or white flowers. Found on dry sites at higher altitudes.</t>
  </si>
  <si>
    <t>Eutaxia diffusa</t>
  </si>
  <si>
    <r>
      <rPr>
        <u/>
        <sz val="11"/>
        <color rgb="FF0000FF"/>
        <rFont val="Arial"/>
        <family val="2"/>
      </rPr>
      <t>Spreading Eutaxia</t>
    </r>
  </si>
  <si>
    <t>Variable shrub to 1.5m. Yellow and purple pea flowers. Hardy, valuable habitat and soil stabilising.</t>
  </si>
  <si>
    <t>Eutaxia microphylla</t>
  </si>
  <si>
    <r>
      <rPr>
        <u/>
        <sz val="11"/>
        <color rgb="FF0000FF"/>
        <rFont val="Arial"/>
        <family val="2"/>
      </rPr>
      <t>Common Eutaxia</t>
    </r>
  </si>
  <si>
    <t>Variable shrub to 1m.  Profuse yellow and red pea flowers.  Hardy, good habitat and soil stabilising.</t>
  </si>
  <si>
    <t>Grevillea alpina</t>
  </si>
  <si>
    <r>
      <rPr>
        <u/>
        <sz val="11"/>
        <color rgb="FF0000FF"/>
        <rFont val="Arial"/>
        <family val="2"/>
      </rPr>
      <t>Cat’s Claw Grevillea</t>
    </r>
  </si>
  <si>
    <t>Variable small shrub 0.3-2m. Flowers can be red, pink, green, cream or white. Excellent habitat.</t>
  </si>
  <si>
    <t>Gynatrix pulchella</t>
  </si>
  <si>
    <r>
      <rPr>
        <u/>
        <sz val="11"/>
        <color rgb="FF0000FF"/>
        <rFont val="Arial"/>
        <family val="2"/>
      </rPr>
      <t>Hemp Bush</t>
    </r>
  </si>
  <si>
    <t>Semi-deciduous, open shrub to 3m. Cream flowers. Fast growing. Found on moist soils at high altitudes.</t>
  </si>
  <si>
    <t>Hakea tephrosperma</t>
  </si>
  <si>
    <t>Fringed Heath Myrtle</t>
  </si>
  <si>
    <t>Multi-stemmed shrub or small tree growing to 8 m.  Needle shaped leaves. Cream flowers between September/October</t>
  </si>
  <si>
    <t>Hibbertia riparia</t>
  </si>
  <si>
    <r>
      <rPr>
        <u/>
        <sz val="11"/>
        <color rgb="FF0000FF"/>
        <rFont val="Arial"/>
        <family val="2"/>
      </rPr>
      <t>Erect Guinea-Flower</t>
    </r>
  </si>
  <si>
    <t>Erect to spreading, rarely decumbent shrubs to 1.2 m high. Yellow flowers in spring and summer.</t>
  </si>
  <si>
    <t>Indigofera australis</t>
  </si>
  <si>
    <r>
      <rPr>
        <u/>
        <sz val="11"/>
        <color rgb="FF0000FF"/>
        <rFont val="Arial"/>
        <family val="2"/>
      </rPr>
      <t>Austral Indigo</t>
    </r>
  </si>
  <si>
    <t>Upright shrub to 2.5m. Attractive mauve pea flowers.  Good habitat. Adaptable. Highly palatable.</t>
  </si>
  <si>
    <t xml:space="preserve">Kunzea parvifolia </t>
  </si>
  <si>
    <r>
      <rPr>
        <u/>
        <sz val="11"/>
        <color rgb="FF0000FF"/>
        <rFont val="Arial"/>
        <family val="2"/>
      </rPr>
      <t>Violet Kunzea</t>
    </r>
  </si>
  <si>
    <t>Erect shrub to 1.5m. Pink to purple flowers. Prefers moist soils. Adaptable. Good habitat.</t>
  </si>
  <si>
    <r>
      <rPr>
        <i/>
        <sz val="11"/>
        <rFont val="Arial"/>
        <family val="2"/>
      </rPr>
      <t>Leptospermum
continentale</t>
    </r>
  </si>
  <si>
    <r>
      <rPr>
        <u/>
        <sz val="11"/>
        <color rgb="FF0000FF"/>
        <rFont val="Arial"/>
        <family val="2"/>
      </rPr>
      <t>Prickly Tea Tree</t>
    </r>
  </si>
  <si>
    <t>Prickly shrub to 2m. White flowers. Excellent for habitat. Requires wet or swampy sites.</t>
  </si>
  <si>
    <r>
      <rPr>
        <i/>
        <sz val="11"/>
        <rFont val="Arial"/>
        <family val="2"/>
      </rPr>
      <t>Leptospermum
grandifolium</t>
    </r>
  </si>
  <si>
    <r>
      <rPr>
        <u/>
        <sz val="11"/>
        <color rgb="FF0000FF"/>
        <rFont val="Arial"/>
        <family val="2"/>
      </rPr>
      <t>Mountain Tea Tree</t>
    </r>
  </si>
  <si>
    <t>Dense shrub to round tree 1.5-10m. White flowers. Adaptable. Found on moist soils at higher altitudes.</t>
  </si>
  <si>
    <r>
      <rPr>
        <i/>
        <sz val="11"/>
        <rFont val="Arial"/>
        <family val="2"/>
      </rPr>
      <t>Leptospermum
lanigerum</t>
    </r>
  </si>
  <si>
    <r>
      <rPr>
        <u/>
        <sz val="11"/>
        <color rgb="FF0000FF"/>
        <rFont val="Arial"/>
        <family val="2"/>
      </rPr>
      <t>Woolly Tea Tree</t>
    </r>
  </si>
  <si>
    <t>Shrub or tree to 4m. Prolific white flowers. Long- lived. Excellent habitat. Requires very wet sites.</t>
  </si>
  <si>
    <r>
      <rPr>
        <i/>
        <sz val="11"/>
        <rFont val="Arial"/>
        <family val="2"/>
      </rPr>
      <t>Leptospermum obovatum</t>
    </r>
  </si>
  <si>
    <r>
      <rPr>
        <u/>
        <sz val="11"/>
        <color rgb="FF0000FF"/>
        <rFont val="Arial"/>
        <family val="2"/>
      </rPr>
      <t>River Tea Tree</t>
    </r>
  </si>
  <si>
    <t>Shrub to 3m. White flowers. Found along major watercourses. Requires very wet sites.</t>
  </si>
  <si>
    <r>
      <rPr>
        <i/>
        <sz val="11"/>
        <rFont val="Arial"/>
        <family val="2"/>
      </rPr>
      <t>Melaleuca
parvistaminea</t>
    </r>
  </si>
  <si>
    <r>
      <rPr>
        <u/>
        <sz val="11"/>
        <color rgb="FF0000FF"/>
        <rFont val="Arial"/>
        <family val="2"/>
      </rPr>
      <t>Rough-barked Honey-
myrtle</t>
    </r>
  </si>
  <si>
    <t>Shrub to small tree to 5m. Profuse white/cream flowers. Hardy streamside shrub and gully erosion.</t>
  </si>
  <si>
    <t>Melaleuca uncinata</t>
  </si>
  <si>
    <r>
      <rPr>
        <u/>
        <sz val="11"/>
        <color rgb="FF0000FF"/>
        <rFont val="Arial"/>
        <family val="2"/>
      </rPr>
      <t>Broombush</t>
    </r>
  </si>
  <si>
    <t>Erect broom-like shrub to 3 m high; bark papery on old stems. Flowers mostly in spring.</t>
  </si>
  <si>
    <t>Melicytus dentatus</t>
  </si>
  <si>
    <r>
      <rPr>
        <u/>
        <sz val="11"/>
        <color rgb="FF0000FF"/>
        <rFont val="Arial"/>
        <family val="2"/>
      </rPr>
      <t>Tree Violet</t>
    </r>
  </si>
  <si>
    <t>Shrub to 3m. Fragrant, pale yellow, bell-shaped flowers. Hardy, long lived, slow growing.</t>
  </si>
  <si>
    <t>Micromyrtus ciliata</t>
  </si>
  <si>
    <r>
      <rPr>
        <u/>
        <sz val="11"/>
        <color rgb="FF0000FF"/>
        <rFont val="Arial"/>
        <family val="2"/>
      </rPr>
      <t>Fringed Heath Myrtle</t>
    </r>
  </si>
  <si>
    <t>Prostrate shrub to 1m. Aromatic foliage with white to pink flowers. Requires moist, well drained soils.</t>
  </si>
  <si>
    <t>Mirbelia oxylobioides</t>
  </si>
  <si>
    <r>
      <rPr>
        <u/>
        <sz val="11"/>
        <color rgb="FF0000FF"/>
        <rFont val="Arial"/>
        <family val="2"/>
      </rPr>
      <t>Mountain Mirbelia</t>
    </r>
  </si>
  <si>
    <t>Shrub to 1.5m. Bright orange/red pea flowers. Hardy, prickly, good habitat, requires shade.</t>
  </si>
  <si>
    <t>Olearia argophylla</t>
  </si>
  <si>
    <r>
      <rPr>
        <u/>
        <sz val="11"/>
        <color rgb="FF0000FF"/>
        <rFont val="Arial"/>
        <family val="2"/>
      </rPr>
      <t>Musk Daisy Bush</t>
    </r>
  </si>
  <si>
    <t>Tall shrub to small tree 3-8m. Profuse cream flowers. Fast growing. Requires sheltered site on deep soils.</t>
  </si>
  <si>
    <t>Olearia lirata</t>
  </si>
  <si>
    <r>
      <rPr>
        <u/>
        <sz val="11"/>
        <color rgb="FF0000FF"/>
        <rFont val="Arial"/>
        <family val="2"/>
      </rPr>
      <t>Snow Daisy Bush</t>
    </r>
  </si>
  <si>
    <t>Soft open shrub to 4m. White flowers. Fast growing, medium lifespan. Requires sheltered on deep soils.</t>
  </si>
  <si>
    <t>Olearia phlogopappa</t>
  </si>
  <si>
    <r>
      <rPr>
        <u/>
        <sz val="11"/>
        <color rgb="FF0000FF"/>
        <rFont val="Arial"/>
        <family val="2"/>
      </rPr>
      <t>Dusty Daisy Bush</t>
    </r>
  </si>
  <si>
    <t>Spreading shrub to 2m. White flowers. Fast growing, medium lifespan. Prefers moist soils.</t>
  </si>
  <si>
    <t>Ozothamnus obcordatus</t>
  </si>
  <si>
    <r>
      <rPr>
        <u/>
        <sz val="11"/>
        <color rgb="FF0000FF"/>
        <rFont val="Arial"/>
        <family val="2"/>
      </rPr>
      <t>Grey Everlasting</t>
    </r>
  </si>
  <si>
    <t>Erect slender shrub to 1.5m. Golden yellow flowers. Fast growing, short lived. Hardy.</t>
  </si>
  <si>
    <t>Pimelea axiflora</t>
  </si>
  <si>
    <r>
      <rPr>
        <u/>
        <sz val="11"/>
        <color rgb="FF0000FF"/>
        <rFont val="Arial"/>
        <family val="2"/>
      </rPr>
      <t>Bootlace Bush</t>
    </r>
  </si>
  <si>
    <t>Shrub 1-3m. Opposite narrow leaves, white flowers. Prefers high rainfall moist conditions.</t>
  </si>
  <si>
    <t>Pimelea humilis</t>
  </si>
  <si>
    <r>
      <rPr>
        <u/>
        <sz val="11"/>
        <color rgb="FF0000FF"/>
        <rFont val="Arial"/>
        <family val="2"/>
      </rPr>
      <t>Common Rice-flower</t>
    </r>
  </si>
  <si>
    <t>Small erect shrub to 0.5m. Creamy white clusters of flowers. Widespread and hardy.</t>
  </si>
  <si>
    <t>Pimelea linifolia</t>
  </si>
  <si>
    <r>
      <rPr>
        <u/>
        <sz val="11"/>
        <color rgb="FF0000FF"/>
        <rFont val="Arial"/>
        <family val="2"/>
      </rPr>
      <t>Slender Rice-flower</t>
    </r>
  </si>
  <si>
    <t>Slender upright or sprawling shrub to 1.5m. Clusters of white or pink flowers. Prefers part shade.</t>
  </si>
  <si>
    <t>Pittosporum angustifolium</t>
  </si>
  <si>
    <r>
      <rPr>
        <u/>
        <sz val="11"/>
        <color rgb="FF0000FF"/>
        <rFont val="Arial"/>
        <family val="2"/>
      </rPr>
      <t>Weeping Pittosporum</t>
    </r>
  </si>
  <si>
    <t>Shrub to small tree 10m. Orange fruit and fragrant cream flowers. Hardy, long-lived, slow-growing.</t>
  </si>
  <si>
    <t>Pomaderris aspera</t>
  </si>
  <si>
    <r>
      <rPr>
        <u/>
        <sz val="11"/>
        <color rgb="FF0000FF"/>
        <rFont val="Arial"/>
        <family val="2"/>
      </rPr>
      <t>Hazel Pomaderris</t>
    </r>
  </si>
  <si>
    <t>Large shrub or small tree 3-15m. Cream flowers. Valuable habitat for sheltered gullies and moist sites.</t>
  </si>
  <si>
    <t>Pomaderris prunifolia</t>
  </si>
  <si>
    <r>
      <rPr>
        <u/>
        <sz val="11"/>
        <color rgb="FF0000FF"/>
        <rFont val="Arial"/>
        <family val="2"/>
      </rPr>
      <t>Prunus Pomaderris</t>
    </r>
  </si>
  <si>
    <t>Shrub 1-4m. Creamy white flowers. Fast growing. Requires well drained soils and semi shade.</t>
  </si>
  <si>
    <t>Pomaderris racemosa</t>
  </si>
  <si>
    <r>
      <rPr>
        <u/>
        <sz val="11"/>
        <color rgb="FF0000FF"/>
        <rFont val="Arial"/>
        <family val="2"/>
      </rPr>
      <t>Cluster Pomaderris</t>
    </r>
  </si>
  <si>
    <t>2-5 m x 1-3 m.  Frost tolerant. Dappled to semi shade.</t>
  </si>
  <si>
    <t>Prostanthera lasianthos</t>
  </si>
  <si>
    <r>
      <rPr>
        <u/>
        <sz val="11"/>
        <color rgb="FF0000FF"/>
        <rFont val="Arial"/>
        <family val="2"/>
      </rPr>
      <t>Victorian Christmas Bush</t>
    </r>
  </si>
  <si>
    <t>Shrub to small tree 1-6m. White to mauve flowers. Fast growing. Good habitat for moist gullies.</t>
  </si>
  <si>
    <t>Pultenaea daphnoides</t>
  </si>
  <si>
    <r>
      <rPr>
        <u/>
        <sz val="11"/>
        <color rgb="FF0000FF"/>
        <rFont val="Arial"/>
        <family val="2"/>
      </rPr>
      <t>Large Leaf Bush Pea</t>
    </r>
  </si>
  <si>
    <t>Erect shrub1-3m. Yellow and red pea flowers. Hardy once stablished. Fast to moderate growth rate.</t>
  </si>
  <si>
    <t>Pultenaea graviolens</t>
  </si>
  <si>
    <t>Scented Bush Pea</t>
  </si>
  <si>
    <t>Strongly perfumed shrub that typically grows to a height of up to 1.5 m. Yellow Flowers  occur in October.</t>
  </si>
  <si>
    <t>Pultenaea humilis</t>
  </si>
  <si>
    <r>
      <rPr>
        <u/>
        <sz val="11"/>
        <color rgb="FF0000FF"/>
        <rFont val="Arial"/>
        <family val="2"/>
      </rPr>
      <t>Dwarf Bush Pea</t>
    </r>
  </si>
  <si>
    <t>Erect to prostrate shrub to 0.2-0.8m. Soft hairy foliage with yellow and red pea flowers. Hardy.</t>
  </si>
  <si>
    <t>Pultenaea largiflorens</t>
  </si>
  <si>
    <r>
      <rPr>
        <u/>
        <sz val="11"/>
        <color rgb="FF0000FF"/>
        <rFont val="Arial"/>
        <family val="2"/>
      </rPr>
      <t>Twiggy Bush Pea</t>
    </r>
  </si>
  <si>
    <t>Erect shrub to 1m. Showy orange and red pea flowers. Hardy.</t>
  </si>
  <si>
    <t>Pultenaea laxiflora</t>
  </si>
  <si>
    <r>
      <rPr>
        <u/>
        <sz val="11"/>
        <color rgb="FF0000FF"/>
        <rFont val="Arial"/>
        <family val="2"/>
      </rPr>
      <t>Loose Flower Bush Pea</t>
    </r>
  </si>
  <si>
    <t>Prostrate or low spreading shrub to 0.6m. Orange and red pea flowers. Hardy.</t>
  </si>
  <si>
    <t xml:space="preserve">Pultenaea pedunculata </t>
  </si>
  <si>
    <r>
      <rPr>
        <u/>
        <sz val="11"/>
        <color rgb="FF0000FF"/>
        <rFont val="Arial"/>
        <family val="2"/>
      </rPr>
      <t>Matted Bush-pea</t>
    </r>
  </si>
  <si>
    <t>Prostrate or low spreading shrub 0.5m. Showy yellow pea flowers. Hardy.</t>
  </si>
  <si>
    <t xml:space="preserve">Pultenaea procumbens </t>
  </si>
  <si>
    <r>
      <rPr>
        <u/>
        <sz val="11"/>
        <color rgb="FF0000FF"/>
        <rFont val="Arial"/>
        <family val="2"/>
      </rPr>
      <t>Heathy Bush-pea</t>
    </r>
  </si>
  <si>
    <t>Small shrub up to 1m. Orange and red pea flowers. Hardy.</t>
  </si>
  <si>
    <t>Pultenaea scabra</t>
  </si>
  <si>
    <t>Rough Bush Pea </t>
  </si>
  <si>
    <t>Erect or spreading shrub that typically grows to a height of 1–3 m. Yellow and red flowers are arranged in usually dense clusters of more than three, between September to November.</t>
  </si>
  <si>
    <t>Pultenaea spinosa</t>
  </si>
  <si>
    <t> Spiny Bush Pea</t>
  </si>
  <si>
    <t>Erect spreading shrub 50 cm to 2 m high. Drooping branchlets, grey-green leaves pointed at tips. Growing tips often pink/orange.Flowers yellow-orange with red, Oct-Dec. Usually flowers for 4-6 weeks.</t>
  </si>
  <si>
    <t>Pultenaea williamsonii</t>
  </si>
  <si>
    <r>
      <rPr>
        <u/>
        <sz val="11"/>
        <color rgb="FF0000FF"/>
        <rFont val="Arial"/>
        <family val="2"/>
      </rPr>
      <t>Highland Bush-pea</t>
    </r>
  </si>
  <si>
    <t>Prostrate or low spreading shrub. Yellow pea flowers. Found in mountain forests. Rare in Victoria.</t>
  </si>
  <si>
    <t>Senna artemisioides</t>
  </si>
  <si>
    <r>
      <rPr>
        <u/>
        <sz val="11"/>
        <color rgb="FF0000FF"/>
        <rFont val="Arial"/>
        <family val="2"/>
      </rPr>
      <t>Narrow Leaf Desert Cassia</t>
    </r>
  </si>
  <si>
    <t>Hardy shrub 1-3m. Fragrant golden yellow flowers. Hardy, fast growing, short lived.</t>
  </si>
  <si>
    <t>Spyridium parvifolium</t>
  </si>
  <si>
    <r>
      <rPr>
        <u/>
        <sz val="11"/>
        <color rgb="FF0000FF"/>
        <rFont val="Arial"/>
        <family val="2"/>
      </rPr>
      <t>Dusty Miller</t>
    </r>
  </si>
  <si>
    <t>It grows up to 3 metres in height. Produces 2 to 3 mm long white flowers in small heads.</t>
  </si>
  <si>
    <t>Templetonia stenophylla</t>
  </si>
  <si>
    <r>
      <rPr>
        <u/>
        <sz val="11"/>
        <color rgb="FF0000FF"/>
        <rFont val="Arial"/>
        <family val="2"/>
      </rPr>
      <t>Leafy Templetonia</t>
    </r>
  </si>
  <si>
    <t>Low straggling plant with one to several stems:up to 60cm. Pea-like flowers with red-brown and green centres in spring.</t>
  </si>
  <si>
    <t>Tetratheca ciliata</t>
  </si>
  <si>
    <r>
      <rPr>
        <u/>
        <sz val="11"/>
        <color rgb="FF0000FF"/>
        <rFont val="Arial"/>
        <family val="2"/>
      </rPr>
      <t>Pink-bells</t>
    </r>
  </si>
  <si>
    <t>Slender clumping shrub to 1m. Profuse, deep pink- lilac flowers. Prefers part shade. Adaptable.</t>
  </si>
  <si>
    <t>Veronica perfoliata</t>
  </si>
  <si>
    <r>
      <rPr>
        <u/>
        <sz val="11"/>
        <color rgb="FF0000FF"/>
        <rFont val="Arial"/>
        <family val="2"/>
      </rPr>
      <t>Diggers Speedwell</t>
    </r>
  </si>
  <si>
    <t>Low growing shrub, 0.3 – 1m. Pale grey-green foliage with attractive sprays of pale mauve flowers. Hardy.</t>
  </si>
  <si>
    <t>Viminaria juncea</t>
  </si>
  <si>
    <r>
      <rPr>
        <u/>
        <sz val="11"/>
        <color rgb="FF0000FF"/>
        <rFont val="Arial"/>
        <family val="2"/>
      </rPr>
      <t>Golden Spray</t>
    </r>
  </si>
  <si>
    <t>Erect shrub to small tree 1-5m.  Long drooping yellow sprays of flowers. Tolerates water-logging.</t>
  </si>
  <si>
    <t>Xanthorrhoea glauca</t>
  </si>
  <si>
    <t>Grass tree</t>
  </si>
  <si>
    <t>1-3m high. Slow growing.</t>
  </si>
  <si>
    <t>GROUNDCOVERS &amp; CLIMBERS</t>
  </si>
  <si>
    <t>Acacia aculeatissima</t>
  </si>
  <si>
    <r>
      <rPr>
        <u/>
        <sz val="11"/>
        <color rgb="FF0000FF"/>
        <rFont val="Arial"/>
        <family val="2"/>
      </rPr>
      <t>Thin-Leaf Wattle</t>
    </r>
  </si>
  <si>
    <t>Prostrate or low sprawling shrub to 0.5m. Lemon yellow flowers. Hardy, prefers part sun.</t>
  </si>
  <si>
    <t>TOTAL GROUNDCOVER &amp; CLIMBERS ORDER:</t>
  </si>
  <si>
    <t>Atriplex semibaccata</t>
  </si>
  <si>
    <r>
      <rPr>
        <u/>
        <sz val="11"/>
        <color rgb="FF0000FF"/>
        <rFont val="Arial"/>
        <family val="2"/>
      </rPr>
      <t>Berry Saltbush</t>
    </r>
  </si>
  <si>
    <t>A dense, many-branched, spreading shrub, often reaching (and sometimes exceeding) 1 metre in height and 2 metres in width.</t>
  </si>
  <si>
    <t>Billardiera scandens</t>
  </si>
  <si>
    <r>
      <rPr>
        <u/>
        <sz val="11"/>
        <color rgb="FF0000FF"/>
        <rFont val="Arial"/>
        <family val="2"/>
      </rPr>
      <t>Common Apple-berry</t>
    </r>
  </si>
  <si>
    <t>Shrubby climber or scrambler. Cream to greenish- yellow tubular flowers and green fleshy fruit.</t>
  </si>
  <si>
    <t>Bossiaea prostrata</t>
  </si>
  <si>
    <r>
      <rPr>
        <u/>
        <sz val="11"/>
        <color rgb="FF0000FF"/>
        <rFont val="Arial"/>
        <family val="2"/>
      </rPr>
      <t>Creeping Bossiaea</t>
    </r>
  </si>
  <si>
    <t>Small round to oblong leaves 3-24mm x 2-10mm scattered along stems. Full sun, semi shade to full shade.</t>
  </si>
  <si>
    <t>Chenopodium desertorum</t>
  </si>
  <si>
    <t> Frosted Goosefoot</t>
  </si>
  <si>
    <t>Small shrub about 30cm high.</t>
  </si>
  <si>
    <t>Clematis aristata</t>
  </si>
  <si>
    <r>
      <rPr>
        <u/>
        <sz val="11"/>
        <color rgb="FF0000FF"/>
        <rFont val="Arial"/>
        <family val="2"/>
      </rPr>
      <t>Mountain Clematis</t>
    </r>
  </si>
  <si>
    <t>Vigorous woody climber to 6m high. Prolific white attractive flowers. Prefers moist or sheltered sites.</t>
  </si>
  <si>
    <t>Clematis microphylla</t>
  </si>
  <si>
    <r>
      <rPr>
        <u/>
        <sz val="11"/>
        <color rgb="FF0000FF"/>
        <rFont val="Arial"/>
        <family val="2"/>
      </rPr>
      <t>Small-leaved Clematis</t>
    </r>
  </si>
  <si>
    <t>Woody, twining climber to 5m high. Cream flowers with showy ‘fluffy’ seedheads. Prefers part sun.</t>
  </si>
  <si>
    <t>Dichondra repens</t>
  </si>
  <si>
    <r>
      <rPr>
        <u/>
        <sz val="11"/>
        <color rgb="FF0000FF"/>
        <rFont val="Arial"/>
        <family val="2"/>
      </rPr>
      <t>Kidney Weed</t>
    </r>
  </si>
  <si>
    <t>A dense plant, with small green leaves that are shaped like a kidney.</t>
  </si>
  <si>
    <t>Einadia hastata</t>
  </si>
  <si>
    <r>
      <rPr>
        <u/>
        <sz val="11"/>
        <color rgb="FF0000FF"/>
        <rFont val="Arial"/>
        <family val="2"/>
      </rPr>
      <t>Saloop</t>
    </r>
  </si>
  <si>
    <t>Small shrub with trailing branches up to 0.5m. Dark green foliage, small red berry. Palatable. Hardy.</t>
  </si>
  <si>
    <t>Einadia nutans</t>
  </si>
  <si>
    <r>
      <rPr>
        <u/>
        <sz val="11"/>
        <color rgb="FF0000FF"/>
        <rFont val="Arial"/>
        <family val="2"/>
      </rPr>
      <t>Nodding Saltbush</t>
    </r>
  </si>
  <si>
    <t>Shrub with trailing branches. Small red/orange berry. Palatable. Very hardy.</t>
  </si>
  <si>
    <t>Enchylaena tomentosa</t>
  </si>
  <si>
    <r>
      <rPr>
        <u/>
        <sz val="11"/>
        <color rgb="FF0000FF"/>
        <rFont val="Arial"/>
        <family val="2"/>
      </rPr>
      <t>Ruby Saltbush</t>
    </r>
  </si>
  <si>
    <t>Small prostrate or spreading shrub to 1m. Bluish green leaves with bright pink edible berries. Hardy.</t>
  </si>
  <si>
    <t>Glycine clandestina</t>
  </si>
  <si>
    <r>
      <rPr>
        <u/>
        <sz val="11"/>
        <color rgb="FF0000FF"/>
        <rFont val="Arial"/>
        <family val="2"/>
      </rPr>
      <t>Twining Glycine</t>
    </r>
  </si>
  <si>
    <t>Slender climber with fine leaves on twining stems. Mauve pea flowers. Hardy once established.</t>
  </si>
  <si>
    <t>Hardenbergia violacea</t>
  </si>
  <si>
    <r>
      <rPr>
        <u/>
        <sz val="11"/>
        <color rgb="FF0000FF"/>
        <rFont val="Arial"/>
        <family val="2"/>
      </rPr>
      <t>Happy Wanderer, Purple
Coral Pea</t>
    </r>
  </si>
  <si>
    <t>Climbing or prostrate scrambler to 2m. Purple pea flowers. Hardy and fast growing. Good habitat.</t>
  </si>
  <si>
    <t>Glycine tabacina</t>
  </si>
  <si>
    <r>
      <rPr>
        <u/>
        <sz val="11"/>
        <color rgb="FF0000FF"/>
        <rFont val="Arial"/>
        <family val="2"/>
      </rPr>
      <t>Variable Glycine</t>
    </r>
  </si>
  <si>
    <t>Small, delicate scrambler or climber.  Mauve pea flowers.  Hardy once established.</t>
  </si>
  <si>
    <t>Hibbertia obtusifolia</t>
  </si>
  <si>
    <r>
      <rPr>
        <u/>
        <sz val="11"/>
        <color rgb="FF0000FF"/>
        <rFont val="Arial"/>
        <family val="2"/>
      </rPr>
      <t>Grey Guinea-flower</t>
    </r>
  </si>
  <si>
    <t>Upright or spreading shrub to 0.6m. Grey-green foliage with yellow flowers.</t>
  </si>
  <si>
    <t>Kennedia prostrata</t>
  </si>
  <si>
    <r>
      <rPr>
        <u/>
        <sz val="11"/>
        <color rgb="FF0000FF"/>
        <rFont val="Arial"/>
        <family val="2"/>
      </rPr>
      <t>Running Postman</t>
    </r>
  </si>
  <si>
    <t>Trailing or matted perennial groundcover. Scarlet pea flowers. Hardy and adaptable.</t>
  </si>
  <si>
    <t>Platylobium formosum</t>
  </si>
  <si>
    <t> Handsome Flat Pea</t>
  </si>
  <si>
    <t>Trailing, prostrate, scrambling shrub.Yellow and red flowers. Likes shade, fertile soils.Good habitat and nitrogen fixing.</t>
  </si>
  <si>
    <t>Podolobium procumbens</t>
  </si>
  <si>
    <t> Trailing Shaggy Pea</t>
  </si>
  <si>
    <t>Low, spreading shrub to 0.3 m tall.  The inflorescence are in small clusters, orange with a red centre, November to January</t>
  </si>
  <si>
    <t>Arthropodium fimbriatum</t>
  </si>
  <si>
    <r>
      <rPr>
        <u/>
        <sz val="11"/>
        <color rgb="FF0000FF"/>
        <rFont val="Arial"/>
        <family val="2"/>
      </rPr>
      <t>Nodding Chocolate-lily</t>
    </r>
  </si>
  <si>
    <t>Tufted perennial herb up to 0.35m. Mauve or purple fragrant flowers. Prefers dry sites.</t>
  </si>
  <si>
    <t>WILDFLOWERS, HERBS &amp; LILIES</t>
  </si>
  <si>
    <t>Arthropodium milleflorum</t>
  </si>
  <si>
    <t>Vanilla Lily</t>
  </si>
  <si>
    <t>Slender perennial lily with open, branched sprays of white or pale pink, vanilla-scented flowers to 70 cm.</t>
  </si>
  <si>
    <t>Arthropodium minus</t>
  </si>
  <si>
    <r>
      <rPr>
        <u/>
        <sz val="11"/>
        <color rgb="FF0000FF"/>
        <rFont val="Arial"/>
        <family val="2"/>
      </rPr>
      <t>Small Vanilla-lily</t>
    </r>
  </si>
  <si>
    <t>Tufted perennial herb up to 0.3m. Purple fragrant flowers. Prefers dry to seasonally inundated sites.</t>
  </si>
  <si>
    <t>TOTAL WILDFLOWERS, HERBS &amp; LILIES ORDER:</t>
  </si>
  <si>
    <t>Arthropodium strictum</t>
  </si>
  <si>
    <r>
      <rPr>
        <u/>
        <sz val="11"/>
        <color rgb="FF0000FF"/>
        <rFont val="Arial"/>
        <family val="2"/>
      </rPr>
      <t>Chocolate Lily</t>
    </r>
  </si>
  <si>
    <t>Tufted perennial herb up to 1m. Attractive fragrant mauve flowers on long stems. Prefers dry sites.</t>
  </si>
  <si>
    <t>Brachyscome basaltica</t>
  </si>
  <si>
    <t> Swamp Daisy</t>
  </si>
  <si>
    <t>Erect herb to 20-80cm high. Single white daisies with yellow centre: to 45cm  high. Flowers spring to summer. Prefers moist situation.</t>
  </si>
  <si>
    <t>Brachyscome multifida</t>
  </si>
  <si>
    <r>
      <rPr>
        <u/>
        <sz val="11"/>
        <color rgb="FF0000FF"/>
        <rFont val="Arial"/>
        <family val="2"/>
      </rPr>
      <t>Cut-leaf Daisy</t>
    </r>
  </si>
  <si>
    <t>Foliage is light green. In spring and summer plants are covered with mauve-pink flowers.</t>
  </si>
  <si>
    <t>Bulbine bulbosa</t>
  </si>
  <si>
    <r>
      <rPr>
        <u/>
        <sz val="11"/>
        <color rgb="FF0000FF"/>
        <rFont val="Arial"/>
        <family val="2"/>
      </rPr>
      <t>Bulbine Lily</t>
    </r>
  </si>
  <si>
    <t>Tufted perennial herb with bright yellow flowers up to 0.5m. Common, prefers heavier soils and full sun.</t>
  </si>
  <si>
    <t>Bulbine glauca</t>
  </si>
  <si>
    <r>
      <rPr>
        <u/>
        <sz val="11"/>
        <color rgb="FF0000FF"/>
        <rFont val="Arial"/>
        <family val="2"/>
      </rPr>
      <t>Rock Lily</t>
    </r>
  </si>
  <si>
    <t>Tufted perennial herb with bright yellow flowers up to 0.5m. Prefers rocky granitic sites and full sun.</t>
  </si>
  <si>
    <t>Calocephalus citreus</t>
  </si>
  <si>
    <r>
      <rPr>
        <u/>
        <sz val="11"/>
        <color rgb="FF0000FF"/>
        <rFont val="Arial"/>
        <family val="2"/>
      </rPr>
      <t>Lemon Beauty-heads</t>
    </r>
  </si>
  <si>
    <t>Perennial herb with grey foliage and lemon globular flowerheads up to 0.6m. Hardy, full sun, heavy soils.</t>
  </si>
  <si>
    <t>Chieranthera cyanea</t>
  </si>
  <si>
    <t>Blue Finger Flower</t>
  </si>
  <si>
    <t>Small, erect perennial shrub to 50cm high. Excellent for gardens and containers. Tolerates full sun, frost and extended dry periods. Dies back over winter.</t>
  </si>
  <si>
    <t xml:space="preserve">Chrysocephalum apiculatum </t>
  </si>
  <si>
    <r>
      <rPr>
        <u/>
        <sz val="11"/>
        <color rgb="FF0000FF"/>
        <rFont val="Arial"/>
        <family val="2"/>
      </rPr>
      <t>Common Everlasting</t>
    </r>
  </si>
  <si>
    <t>Variable, dense spreading, perennial herb up to 0.4m. Yellow flowers. Hardy and adaptable.</t>
  </si>
  <si>
    <t xml:space="preserve">Chrysocephalum semipapposum </t>
  </si>
  <si>
    <r>
      <rPr>
        <u/>
        <sz val="11"/>
        <color rgb="FF0000FF"/>
        <rFont val="Arial"/>
        <family val="2"/>
      </rPr>
      <t>Clustered Everlasting</t>
    </r>
  </si>
  <si>
    <t>Variable, upright perennial herb to 0.6m. Yellow flowerheads. Very hardy and adaptable.</t>
  </si>
  <si>
    <t>Convolvulus erubescens</t>
  </si>
  <si>
    <r>
      <rPr>
        <u/>
        <sz val="11"/>
        <color rgb="FF0000FF"/>
        <rFont val="Arial"/>
        <family val="2"/>
      </rPr>
      <t>Pink Bindweed</t>
    </r>
  </si>
  <si>
    <t>Delicate herb with twining/trailing stems. Attractive pink flowers. Prefers well drained soils and full sun.</t>
  </si>
  <si>
    <t>Coronidium scorpioides</t>
  </si>
  <si>
    <r>
      <rPr>
        <u/>
        <sz val="11"/>
        <color rgb="FF0000FF"/>
        <rFont val="Arial"/>
        <family val="2"/>
      </rPr>
      <t>Button Everlasting</t>
    </r>
  </si>
  <si>
    <t>Woolly perennial herb with yellow daisy flowers to 0.5m. Prefers well drained soils, tolerates moisture.</t>
  </si>
  <si>
    <t>Craspedia paludicola</t>
  </si>
  <si>
    <r>
      <rPr>
        <u/>
        <sz val="11"/>
        <color rgb="FF0000FF"/>
        <rFont val="Arial"/>
        <family val="2"/>
      </rPr>
      <t>Swamp Billy-buttons</t>
    </r>
  </si>
  <si>
    <t>Robust herb with 1–3 flowering scapes to 75 cm high. Restricted to but locally common in swampy areas and drainage lines.</t>
  </si>
  <si>
    <t>Craspedia variabilis</t>
  </si>
  <si>
    <r>
      <rPr>
        <u/>
        <sz val="11"/>
        <color rgb="FF0000FF"/>
        <rFont val="Arial"/>
        <family val="2"/>
      </rPr>
      <t>Billy Buttons</t>
    </r>
  </si>
  <si>
    <t>Erect herb with globular golden yellow flowerheads. Prefers moist, well drained soils, full to dappled sun.</t>
  </si>
  <si>
    <t xml:space="preserve">Dianella revoluta </t>
  </si>
  <si>
    <t>Spreading Flax Lily</t>
  </si>
  <si>
    <t>Flowers from spring to summer with deep blue to purple inflorescences. Perennial herb with a lifespan of many years, forming clumps and growing from rhizomes underground. 1m in height and has a diameter of up to 1.5m.</t>
  </si>
  <si>
    <t>Dianella longifolia</t>
  </si>
  <si>
    <r>
      <rPr>
        <u/>
        <sz val="11"/>
        <color rgb="FF0000FF"/>
        <rFont val="Arial"/>
        <family val="2"/>
      </rPr>
      <t>Pale Flax-lily</t>
    </r>
  </si>
  <si>
    <t>Tufted perennial herb with dark blue flowers and pale blue berries on tall stems to 1.5m. Adaptable.</t>
  </si>
  <si>
    <t>Dianella tarda</t>
  </si>
  <si>
    <t> Late Flowering Flax Lily</t>
  </si>
  <si>
    <t xml:space="preserve">Densely tufted rhizomatous lily to 2 m high with fleshy roots. Dark grey-green leaves with a waxy bloom to 160 cm long, </t>
  </si>
  <si>
    <t>Dianella tasmanica</t>
  </si>
  <si>
    <r>
      <rPr>
        <u/>
        <sz val="11"/>
        <color rgb="FF0000FF"/>
        <rFont val="Arial"/>
        <family val="2"/>
      </rPr>
      <t>Tasman Flax-lily</t>
    </r>
  </si>
  <si>
    <t>Tufted perennial herb with pale blue flowers and berries up to 1m. Prefers moist, shady sites.</t>
  </si>
  <si>
    <t>Eryngium ovinum</t>
  </si>
  <si>
    <r>
      <rPr>
        <u/>
        <sz val="11"/>
        <color rgb="FF0000FF"/>
        <rFont val="Arial"/>
        <family val="2"/>
      </rPr>
      <t>Blue Devil</t>
    </r>
  </si>
  <si>
    <t>Erect perennial herb with showy, metallic blue- purple flowers. Prefers heavy clay soils and full sun.</t>
  </si>
  <si>
    <t>Goodenia paradoxa</t>
  </si>
  <si>
    <r>
      <rPr>
        <u/>
        <sz val="11"/>
        <color rgb="FF0000FF"/>
        <rFont val="Arial"/>
        <family val="2"/>
      </rPr>
      <t>Spur Velleia</t>
    </r>
  </si>
  <si>
    <t>Perennial rosette herb with open heads of yellow flowers to 0.4m. Dry, well-drained soils, full sun.</t>
  </si>
  <si>
    <t>Isotoma axillaris</t>
  </si>
  <si>
    <r>
      <rPr>
        <u/>
        <sz val="11"/>
        <color rgb="FF0000FF"/>
        <rFont val="Arial"/>
        <family val="2"/>
      </rPr>
      <t>Rock Isotome</t>
    </r>
  </si>
  <si>
    <t>Small, bushy perennial herb up to 0.4m. Showy blue star-shaped flowers. Hardy, prefers dry soils, full sun.</t>
  </si>
  <si>
    <t>Leptorhynchos squamatus</t>
  </si>
  <si>
    <r>
      <rPr>
        <u/>
        <sz val="11"/>
        <color rgb="FF0000FF"/>
        <rFont val="Arial"/>
        <family val="2"/>
      </rPr>
      <t>Scaly Buttons</t>
    </r>
  </si>
  <si>
    <t>Perennial herb with yellow button flowers up to 0.4m. Prefers moist, heavy soils, dappled to full sun.</t>
  </si>
  <si>
    <t>Leucochrysum albicans</t>
  </si>
  <si>
    <r>
      <rPr>
        <u/>
        <sz val="11"/>
        <color rgb="FF0000FF"/>
        <rFont val="Arial"/>
        <family val="2"/>
      </rPr>
      <t>Hoary Sunray</t>
    </r>
  </si>
  <si>
    <t>Woolly perennial herb with grey foliage and yellow everlasting flowers up to 0.4m. Hardy and adaptable.</t>
  </si>
  <si>
    <t>Linum marginale</t>
  </si>
  <si>
    <r>
      <rPr>
        <u/>
        <sz val="11"/>
        <color rgb="FF0000FF"/>
        <rFont val="Arial"/>
        <family val="2"/>
      </rPr>
      <t>Native Flax</t>
    </r>
  </si>
  <si>
    <t>Slender, upright perennial herb with pale blue flowers. Prefers well drained soils and full sun.</t>
  </si>
  <si>
    <t>Microseris walteri</t>
  </si>
  <si>
    <r>
      <rPr>
        <u/>
        <sz val="11"/>
        <color rgb="FF0000FF"/>
        <rFont val="Arial"/>
        <family val="2"/>
      </rPr>
      <t>Mirnong Yam Daisy</t>
    </r>
  </si>
  <si>
    <t>Perennial herb to 40 cm high with fleshy tuberous roots. Large yellow flowers. Flowers Dec.–Mar.</t>
  </si>
  <si>
    <t>Minuria integerrima</t>
  </si>
  <si>
    <r>
      <rPr>
        <u/>
        <sz val="11"/>
        <color rgb="FF0000FF"/>
        <rFont val="Arial"/>
        <family val="2"/>
      </rPr>
      <t>Smooth Minuria</t>
    </r>
  </si>
  <si>
    <t>Perennial herb to 0.5m Tolerates frost and drought. May die back over summer.</t>
  </si>
  <si>
    <t>Pelargonium australe</t>
  </si>
  <si>
    <t>Austral Stork’s Bill</t>
  </si>
  <si>
    <t>Clump forming, rounded, perennial herb with white/pink flowers. Dry, well drained soils, full sun.</t>
  </si>
  <si>
    <t>Pelargonium rodneyanum</t>
  </si>
  <si>
    <r>
      <rPr>
        <u/>
        <sz val="11"/>
        <color rgb="FF0000FF"/>
        <rFont val="Arial"/>
        <family val="2"/>
      </rPr>
      <t>Magenta Storksbill</t>
    </r>
  </si>
  <si>
    <t>Grows to 40 cm high and has leaves with 5 to 7 shallow lobes.</t>
  </si>
  <si>
    <t>Ptilotis exaltatus</t>
  </si>
  <si>
    <t>Pink Mulla Mulla</t>
  </si>
  <si>
    <t>Height: 0.5 ~ 0.6 mtr. Large cone shaped flowers, a good lilac pink that contrast well against the grey green foliage.</t>
  </si>
  <si>
    <t>Ptilotus semilanatus</t>
  </si>
  <si>
    <r>
      <rPr>
        <u/>
        <sz val="11"/>
        <color rgb="FF0000FF"/>
        <rFont val="Arial"/>
        <family val="2"/>
      </rPr>
      <t>Mulla Mulla</t>
    </r>
  </si>
  <si>
    <t>Clumping upright to decumbent herbs, 18–35 cm high with a perennial woody taproot.</t>
  </si>
  <si>
    <t>Prostanthera rotundifolia</t>
  </si>
  <si>
    <t>Round leaf Mint Bush</t>
  </si>
  <si>
    <t>A hardy and colourful perennia. Foliage is light green. In spring and summer plants are covered with mauve-pink flowers.</t>
  </si>
  <si>
    <r>
      <rPr>
        <i/>
        <sz val="11"/>
        <rFont val="Arial"/>
        <family val="2"/>
      </rPr>
      <t>Pycnosorus globosus</t>
    </r>
  </si>
  <si>
    <r>
      <rPr>
        <u/>
        <sz val="11"/>
        <color rgb="FF0000FF"/>
        <rFont val="Arial"/>
        <family val="2"/>
      </rPr>
      <t>Drumsticks</t>
    </r>
  </si>
  <si>
    <t>Erect, perennial herb with bright yellow, globular flowerheads on tall stems to 1m. Prefers moist sites.</t>
  </si>
  <si>
    <t>Rhodanthe anthemoides</t>
  </si>
  <si>
    <r>
      <rPr>
        <u/>
        <sz val="11"/>
        <color rgb="FF0000FF"/>
        <rFont val="Arial"/>
        <family val="2"/>
      </rPr>
      <t>Chamomile Sunray</t>
    </r>
  </si>
  <si>
    <t>Erect, bushy herb with white paper daisy flowers up to 0.3m. Prefers well drained soils, full/dappled sun.</t>
  </si>
  <si>
    <t>Rhodanthe corymbiflora</t>
  </si>
  <si>
    <r>
      <rPr>
        <u/>
        <sz val="11"/>
        <color rgb="FF0000FF"/>
        <rFont val="Arial"/>
        <family val="2"/>
      </rPr>
      <t>Paper Sunray</t>
    </r>
  </si>
  <si>
    <t>Erect, annual herb with grey foliage and white paper daisy flowers to 0.4m. Prefers seasonally wet sites.</t>
  </si>
  <si>
    <t>Stylidium graminifolium</t>
  </si>
  <si>
    <r>
      <rPr>
        <u/>
        <sz val="11"/>
        <color rgb="FF0000FF"/>
        <rFont val="Arial"/>
        <family val="2"/>
      </rPr>
      <t>Grass Trigger Flower</t>
    </r>
  </si>
  <si>
    <t>Tufted perennial with narrow leaves and spikes of deep pink flowers to 0.6m. Prefers well drained soils.</t>
  </si>
  <si>
    <t>Stypandra glauca</t>
  </si>
  <si>
    <r>
      <rPr>
        <u/>
        <sz val="11"/>
        <color rgb="FF0000FF"/>
        <rFont val="Arial"/>
        <family val="2"/>
      </rPr>
      <t>Nodding Blue Lily</t>
    </r>
  </si>
  <si>
    <t>Tufted or shrubby perennial herb with bright blue flowers. Prefers well drained soils and dappled sun.</t>
  </si>
  <si>
    <t>Swainsona procumbens</t>
  </si>
  <si>
    <r>
      <rPr>
        <u/>
        <sz val="11"/>
        <color rgb="FF0000FF"/>
        <rFont val="Arial"/>
        <family val="2"/>
      </rPr>
      <t>Broughton Pea</t>
    </r>
  </si>
  <si>
    <t>Spreading or ascending perennial herb, to 50 cm tall. Large blue or purple flowers.  Flowers Aug.–Nov.</t>
  </si>
  <si>
    <t>Vittadinia cuneata</t>
  </si>
  <si>
    <r>
      <rPr>
        <u/>
        <sz val="11"/>
        <color rgb="FF0000FF"/>
        <rFont val="Arial"/>
        <family val="2"/>
      </rPr>
      <t>Fuzzy New Holland Daisy</t>
    </r>
  </si>
  <si>
    <t>Woody, annual or perennial herb with mauve flowers to 0.4m. Hardy, prefers well drained soils.</t>
  </si>
  <si>
    <t>Wahlenbergia stricta</t>
  </si>
  <si>
    <r>
      <rPr>
        <u/>
        <sz val="11"/>
        <color rgb="FF0000FF"/>
        <rFont val="Arial"/>
        <family val="2"/>
      </rPr>
      <t>Tall Bluebell</t>
    </r>
  </si>
  <si>
    <t>Widespread, perennial tufted herb with blue flowers up to 0.6m. Prefers dry, well drained soils, full sun.</t>
  </si>
  <si>
    <t>Xerochrysum viscosum</t>
  </si>
  <si>
    <r>
      <rPr>
        <u/>
        <sz val="11"/>
        <color rgb="FF0000FF"/>
        <rFont val="Arial"/>
        <family val="2"/>
      </rPr>
      <t>Sticky Everlasting</t>
    </r>
  </si>
  <si>
    <t>Erect, multi-branched herb with yellow paper daisy flowers to 0.6m. Hardy, adaptable, requires full sun.</t>
  </si>
  <si>
    <t>Amphibromus nervosus</t>
  </si>
  <si>
    <r>
      <rPr>
        <u/>
        <sz val="11"/>
        <color rgb="FF0000FF"/>
        <rFont val="Arial"/>
        <family val="2"/>
      </rPr>
      <t>Common Swamp Wallaby Grass</t>
    </r>
  </si>
  <si>
    <t>Tufted perennial grass with a graceful weeping habit, up to 1.2m</t>
  </si>
  <si>
    <t>GRASSES &amp; SEDGES</t>
  </si>
  <si>
    <t>Anthosachne scabra</t>
  </si>
  <si>
    <r>
      <rPr>
        <u/>
        <sz val="11"/>
        <color rgb="FF0000FF"/>
        <rFont val="Arial"/>
        <family val="2"/>
      </rPr>
      <t>Common Wheat Grass</t>
    </r>
  </si>
  <si>
    <t>Loosely tufted perennial grass to 1m.  High forage value. Hardy and adaptable.</t>
  </si>
  <si>
    <t>Aristida ramosa</t>
  </si>
  <si>
    <r>
      <rPr>
        <u/>
        <sz val="11"/>
        <color rgb="FF0000FF"/>
        <rFont val="Arial"/>
        <family val="2"/>
      </rPr>
      <t>Purple Wire-grass</t>
    </r>
  </si>
  <si>
    <t>Tufted perennial grass up to 0.6m. Prefers dry, rocky sites. Tolerates drought.</t>
  </si>
  <si>
    <t>TOTAL GRASSES &amp; SEDGES ORDER:</t>
  </si>
  <si>
    <t>Austrostipa densiflora</t>
  </si>
  <si>
    <r>
      <rPr>
        <u/>
        <sz val="11"/>
        <color rgb="FF0000FF"/>
        <rFont val="Arial"/>
        <family val="2"/>
      </rPr>
      <t>Dense Spear Grass</t>
    </r>
  </si>
  <si>
    <t>Coarsely tufted perennial grass up to 1m. Prefers dry, rocky sites. Hardy.</t>
  </si>
  <si>
    <t>Austrostipa elegantissima</t>
  </si>
  <si>
    <r>
      <rPr>
        <u/>
        <sz val="11"/>
        <color rgb="FF0000FF"/>
        <rFont val="Arial"/>
        <family val="2"/>
      </rPr>
      <t>Feather Spear Grass</t>
    </r>
  </si>
  <si>
    <t>Coarsely tufted perennial grass up to 1m high. Prefers dry sites. Hardy and adaptable.</t>
  </si>
  <si>
    <t>Carex appressa</t>
  </si>
  <si>
    <r>
      <rPr>
        <u/>
        <sz val="11"/>
        <color rgb="FF0000FF"/>
        <rFont val="Arial"/>
        <family val="2"/>
      </rPr>
      <t>Tall Sedge</t>
    </r>
  </si>
  <si>
    <t>Bright green tufted plant to 1m with flowers spikes to 1.2m. Prefers wet/boggy conditions.</t>
  </si>
  <si>
    <t>Carex fascicularis</t>
  </si>
  <si>
    <r>
      <rPr>
        <u/>
        <sz val="11"/>
        <color rgb="FF0000FF"/>
        <rFont val="Arial"/>
        <family val="2"/>
      </rPr>
      <t>Tassel Sedge</t>
    </r>
  </si>
  <si>
    <t>Bright green tufted plant with fluffy seed heads to 1m.</t>
  </si>
  <si>
    <t>Carex inversa</t>
  </si>
  <si>
    <r>
      <rPr>
        <u/>
        <sz val="11"/>
        <color rgb="FF0000FF"/>
        <rFont val="Arial"/>
        <family val="2"/>
      </rPr>
      <t>Knob Sedge</t>
    </r>
  </si>
  <si>
    <t>Bright green tufted plant to 0.5m. Tolerates full sun, inundation and periodic dry periods.</t>
  </si>
  <si>
    <t>Carex tereticaulis</t>
  </si>
  <si>
    <r>
      <rPr>
        <u/>
        <sz val="11"/>
        <color rgb="FF0000FF"/>
        <rFont val="Arial"/>
        <family val="2"/>
      </rPr>
      <t>Rush Sedge</t>
    </r>
  </si>
  <si>
    <t>Tufted plant to 0.6m with flower spikes to 1.2m. Prefers seasonally inundated sites.</t>
  </si>
  <si>
    <t>Dichanthium sericeum</t>
  </si>
  <si>
    <r>
      <rPr>
        <u/>
        <sz val="11"/>
        <color rgb="FF0000FF"/>
        <rFont val="Arial"/>
        <family val="2"/>
      </rPr>
      <t>Silky Blue-grass</t>
    </r>
  </si>
  <si>
    <t>Erect perennial to 1.2 m high.</t>
  </si>
  <si>
    <t>Lomandra longifolia</t>
  </si>
  <si>
    <r>
      <rPr>
        <u/>
        <sz val="11"/>
        <color rgb="FF0000FF"/>
        <rFont val="Arial"/>
        <family val="2"/>
      </rPr>
      <t>Spiny Headed Mat Rush</t>
    </r>
  </si>
  <si>
    <t>Large tufted perennial up to 1m. Hardy and adaptable. Prefers moist well drained sites.</t>
  </si>
  <si>
    <t>Microlaena stipoides</t>
  </si>
  <si>
    <r>
      <rPr>
        <u/>
        <sz val="11"/>
        <color rgb="FF0000FF"/>
        <rFont val="Arial"/>
        <family val="2"/>
      </rPr>
      <t>Weeping Grass</t>
    </r>
  </si>
  <si>
    <t>Tufted, slender perennial grass. Good forage, low maintenance lawn. Well drained soils.</t>
  </si>
  <si>
    <t>Poa labillardierei</t>
  </si>
  <si>
    <r>
      <rPr>
        <u/>
        <sz val="11"/>
        <color rgb="FF0000FF"/>
        <rFont val="Arial"/>
        <family val="2"/>
      </rPr>
      <t>Common Tussock Grass</t>
    </r>
  </si>
  <si>
    <t>Tufted perennial grass up to 1m. Prefers moist soils, can withstand seasonal inundation.</t>
  </si>
  <si>
    <t>Poa morrisii</t>
  </si>
  <si>
    <r>
      <rPr>
        <u/>
        <sz val="11"/>
        <color rgb="FF0000FF"/>
        <rFont val="Arial"/>
        <family val="2"/>
      </rPr>
      <t>Soft Tussock Grass</t>
    </r>
  </si>
  <si>
    <t>Soft grey to blue tufted perennial grass up to 0.3m. Hardy and adaptable.</t>
  </si>
  <si>
    <t>Poa sieberiana</t>
  </si>
  <si>
    <r>
      <rPr>
        <u/>
        <sz val="11"/>
        <color rgb="FF0000FF"/>
        <rFont val="Arial"/>
        <family val="2"/>
      </rPr>
      <t>Grey Tussock Grass</t>
    </r>
  </si>
  <si>
    <t>Green tufted perennial grass up to 0.3m. Widespread, hardy and adaptable.</t>
  </si>
  <si>
    <t>Rytidosperma caespitosum</t>
  </si>
  <si>
    <r>
      <rPr>
        <u/>
        <sz val="11"/>
        <color rgb="FF0000FF"/>
        <rFont val="Arial"/>
        <family val="2"/>
      </rPr>
      <t>Common Wallaby Grass</t>
    </r>
  </si>
  <si>
    <t>Tufted perennial grass with fluffy seedheads up to 0.9m. Widespread, hardy and adaptable.</t>
  </si>
  <si>
    <t>Rytidosperma duttonianum</t>
  </si>
  <si>
    <r>
      <rPr>
        <u/>
        <sz val="11"/>
        <color rgb="FF0000FF"/>
        <rFont val="Arial"/>
        <family val="2"/>
      </rPr>
      <t>Brown-back Wallaby-
grass</t>
    </r>
  </si>
  <si>
    <t>Rather robust tufted perennial. Culms to 80 cm high. Flowers Sep.–Dec.</t>
  </si>
  <si>
    <t>Rytidosperma fulvum</t>
  </si>
  <si>
    <t> Copper Awned Wallaby Grass</t>
  </si>
  <si>
    <t xml:space="preserve">Densely tufted erect perennial grass. Size to 40 cm x 40 cm, stems 0.5-1 m high. Flower colour Green </t>
  </si>
  <si>
    <t>Rytidosperma pallidum</t>
  </si>
  <si>
    <r>
      <rPr>
        <u/>
        <sz val="11"/>
        <color rgb="FF0000FF"/>
        <rFont val="Arial"/>
        <family val="2"/>
      </rPr>
      <t>Red Anther Wallaby Grass</t>
    </r>
  </si>
  <si>
    <t>Perennial tussock with attractive red anther flowers to 1.2m.  Hardy once established.</t>
  </si>
  <si>
    <t>Rytidosperma setaceum</t>
  </si>
  <si>
    <r>
      <rPr>
        <u/>
        <sz val="11"/>
        <color rgb="FF0000FF"/>
        <rFont val="Arial"/>
        <family val="2"/>
      </rPr>
      <t>Bristly Wallaby Grass</t>
    </r>
  </si>
  <si>
    <t>Variable, tufted perennial. Culms to 70 cm high.</t>
  </si>
  <si>
    <t>Themeda triandra</t>
  </si>
  <si>
    <r>
      <rPr>
        <u/>
        <sz val="11"/>
        <color rgb="FF0000FF"/>
        <rFont val="Arial"/>
        <family val="2"/>
      </rPr>
      <t>Kangaroo Grass</t>
    </r>
  </si>
  <si>
    <t>Tufted perennial grass with distinct red/brown seedheads up to 1.2m Moderate forage value.</t>
  </si>
  <si>
    <t xml:space="preserve"> Bamboo Stakes Hardwood style       75cm</t>
  </si>
  <si>
    <t xml:space="preserve">Bamboo Stakes  </t>
  </si>
  <si>
    <t>N/A</t>
  </si>
  <si>
    <t xml:space="preserve"> Bamboo Stakes Hardwood style     120cm</t>
  </si>
  <si>
    <t>Wooden Stakes       75cm</t>
  </si>
  <si>
    <t xml:space="preserve">Wooden Stakes       </t>
  </si>
  <si>
    <t>TOTAL ACCESSORIES ORDER:</t>
  </si>
  <si>
    <t>Wooden Stakes     120cm</t>
  </si>
  <si>
    <t xml:space="preserve">Wooden Stakes     </t>
  </si>
  <si>
    <t>Bamboo Stakes    60cm</t>
  </si>
  <si>
    <t xml:space="preserve">Wire Mesh Guards (Wallaby)  80cm </t>
  </si>
  <si>
    <t>Wire Mesh Guards (Wallaby) 800mm</t>
  </si>
  <si>
    <t xml:space="preserve">Corflute guard triangular 45cm x 20cm panels              </t>
  </si>
  <si>
    <t>Corflute Guards 450mm</t>
  </si>
  <si>
    <t>Biodegradeable GreenGuard (triangular) 45cmH x20cm panels</t>
  </si>
  <si>
    <t>Biodegradeable Guard</t>
  </si>
  <si>
    <t>2ltr Milk Carton Tree Guard</t>
  </si>
  <si>
    <t>Carton guard</t>
  </si>
  <si>
    <t>OFFICE USE</t>
  </si>
  <si>
    <t>Qty</t>
  </si>
  <si>
    <t>Total Discount</t>
  </si>
  <si>
    <t>Total price</t>
  </si>
  <si>
    <t>Seed grown plants:</t>
  </si>
  <si>
    <t>Options for collection month:</t>
  </si>
  <si>
    <t>March</t>
  </si>
  <si>
    <t>Difficult / rare plants:</t>
  </si>
  <si>
    <t>April</t>
  </si>
  <si>
    <t>PLANTS GRAND TOTAL:</t>
  </si>
  <si>
    <t>May</t>
  </si>
  <si>
    <t>June</t>
  </si>
  <si>
    <t>Accessories:</t>
  </si>
  <si>
    <t>July</t>
  </si>
  <si>
    <t>August</t>
  </si>
  <si>
    <t>GRAND TOTAL:</t>
  </si>
  <si>
    <t>September</t>
  </si>
  <si>
    <t>October</t>
  </si>
  <si>
    <t>PRICING (per plant)</t>
  </si>
  <si>
    <t>Date</t>
  </si>
  <si>
    <t>Notes</t>
  </si>
  <si>
    <t xml:space="preserve">                                                                                                                               </t>
  </si>
  <si>
    <t xml:space="preserve">○ Payment on collection of plants can be made by cash, EFT, direct debit or cheque. Prices are inclusive of GST.      </t>
  </si>
  <si>
    <t xml:space="preserve">A 20% deposit is required to confirm your order. Once your order has been entered into our system our accounts team will send you details on how to pay the deposit.   </t>
  </si>
  <si>
    <t>Version 6</t>
  </si>
  <si>
    <t>TOTAL UNDERSTORY ORDER: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</si>
</sst>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\$0.00"/>
    <numFmt numFmtId="166" formatCode="&quot;$&quot;#,##0.00"/>
    <numFmt numFmtId="167" formatCode="[$-F400]h:mm:ss\ AM/PM"/>
  </numFmts>
  <fonts count="54" x14ac:knownFonts="1">
    <font>
      <sz val="10"/>
      <color rgb="FF000000"/>
      <name val="Times New Roman"/>
      <charset val="204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sz val="10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sz val="18"/>
      <color theme="0"/>
      <name val="Arial"/>
      <family val="2"/>
    </font>
    <font>
      <sz val="8"/>
      <color theme="0"/>
      <name val="Arial"/>
      <family val="2"/>
    </font>
    <font>
      <b/>
      <i/>
      <sz val="12"/>
      <name val="Arial"/>
      <family val="2"/>
    </font>
    <font>
      <i/>
      <sz val="11"/>
      <name val="Arial"/>
      <family val="2"/>
    </font>
    <font>
      <u/>
      <sz val="11"/>
      <color rgb="FF0000FF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u/>
      <sz val="11"/>
      <name val="Arial"/>
      <family val="2"/>
    </font>
    <font>
      <i/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rgb="FF343AF7"/>
      <name val="Arial"/>
      <family val="2"/>
    </font>
    <font>
      <u/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color rgb="FF202122"/>
      <name val="Arial"/>
      <family val="2"/>
    </font>
    <font>
      <i/>
      <sz val="11"/>
      <color theme="1"/>
      <name val="Arial"/>
      <family val="2"/>
    </font>
    <font>
      <b/>
      <sz val="14"/>
      <name val="Arial"/>
      <family val="2"/>
    </font>
    <font>
      <sz val="11"/>
      <color rgb="FF222222"/>
      <name val="Arial"/>
      <family val="2"/>
    </font>
    <font>
      <i/>
      <sz val="11"/>
      <color rgb="FF242424"/>
      <name val="Arial"/>
      <family val="2"/>
    </font>
    <font>
      <sz val="12"/>
      <color rgb="FF000000"/>
      <name val="Aptos"/>
      <family val="2"/>
    </font>
    <font>
      <sz val="12"/>
      <name val="Times New Roman"/>
      <family val="1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ED5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BB620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1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39">
    <xf numFmtId="0" fontId="0" fillId="0" borderId="0" xfId="0" applyAlignment="1">
      <alignment horizontal="left" vertical="top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44" fontId="6" fillId="3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 wrapText="1"/>
    </xf>
    <xf numFmtId="0" fontId="15" fillId="4" borderId="0" xfId="1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44" fontId="6" fillId="4" borderId="0" xfId="2" applyFont="1" applyFill="1" applyBorder="1" applyAlignment="1">
      <alignment horizontal="left" vertical="center"/>
    </xf>
    <xf numFmtId="0" fontId="4" fillId="4" borderId="0" xfId="0" applyFont="1" applyFill="1" applyAlignment="1" applyProtection="1">
      <alignment vertical="center"/>
      <protection locked="0"/>
    </xf>
    <xf numFmtId="44" fontId="6" fillId="4" borderId="0" xfId="2" applyFont="1" applyFill="1" applyBorder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44" fontId="6" fillId="3" borderId="4" xfId="2" applyFont="1" applyFill="1" applyBorder="1" applyAlignment="1" applyProtection="1">
      <protection locked="0"/>
    </xf>
    <xf numFmtId="0" fontId="8" fillId="3" borderId="0" xfId="2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/>
    <xf numFmtId="0" fontId="7" fillId="3" borderId="3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4" fillId="3" borderId="4" xfId="0" applyFont="1" applyFill="1" applyBorder="1"/>
    <xf numFmtId="44" fontId="4" fillId="3" borderId="0" xfId="2" applyFont="1" applyFill="1" applyBorder="1" applyAlignment="1">
      <alignment horizontal="left" vertical="center"/>
    </xf>
    <xf numFmtId="44" fontId="4" fillId="3" borderId="4" xfId="2" applyFont="1" applyFill="1" applyBorder="1" applyAlignment="1"/>
    <xf numFmtId="0" fontId="4" fillId="3" borderId="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4" fontId="14" fillId="3" borderId="7" xfId="2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/>
    </xf>
    <xf numFmtId="44" fontId="4" fillId="0" borderId="15" xfId="2" applyFont="1" applyBorder="1" applyAlignment="1">
      <alignment horizontal="left" vertical="center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44" fontId="12" fillId="3" borderId="0" xfId="2" applyFont="1" applyFill="1" applyAlignment="1" applyProtection="1">
      <alignment horizontal="center" vertical="center"/>
      <protection locked="0"/>
    </xf>
    <xf numFmtId="44" fontId="4" fillId="3" borderId="0" xfId="2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19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vertical="top" wrapText="1"/>
    </xf>
    <xf numFmtId="49" fontId="19" fillId="2" borderId="0" xfId="0" applyNumberFormat="1" applyFont="1" applyFill="1" applyAlignment="1">
      <alignment horizontal="center" vertical="top" wrapText="1"/>
    </xf>
    <xf numFmtId="0" fontId="19" fillId="2" borderId="0" xfId="0" applyFont="1" applyFill="1" applyAlignment="1">
      <alignment horizontal="left" vertical="center"/>
    </xf>
    <xf numFmtId="14" fontId="19" fillId="2" borderId="0" xfId="0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 wrapText="1"/>
    </xf>
    <xf numFmtId="14" fontId="19" fillId="2" borderId="0" xfId="0" applyNumberFormat="1" applyFont="1" applyFill="1" applyAlignment="1">
      <alignment horizontal="left" vertical="top"/>
    </xf>
    <xf numFmtId="167" fontId="19" fillId="2" borderId="0" xfId="0" applyNumberFormat="1" applyFont="1" applyFill="1" applyAlignment="1">
      <alignment horizontal="left" vertical="top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>
      <alignment horizontal="left" vertical="center"/>
    </xf>
    <xf numFmtId="0" fontId="21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>
      <alignment horizontal="left" vertical="top"/>
    </xf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vertical="center" wrapText="1"/>
    </xf>
    <xf numFmtId="166" fontId="22" fillId="3" borderId="0" xfId="0" applyNumberFormat="1" applyFont="1" applyFill="1" applyAlignment="1">
      <alignment horizontal="center" vertical="center"/>
    </xf>
    <xf numFmtId="166" fontId="22" fillId="3" borderId="0" xfId="2" applyNumberFormat="1" applyFont="1" applyFill="1" applyAlignment="1">
      <alignment horizontal="center" vertical="center"/>
    </xf>
    <xf numFmtId="3" fontId="22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vertical="center" wrapText="1"/>
    </xf>
    <xf numFmtId="0" fontId="28" fillId="3" borderId="0" xfId="0" applyFont="1" applyFill="1" applyAlignment="1">
      <alignment horizontal="center" vertical="center"/>
    </xf>
    <xf numFmtId="166" fontId="28" fillId="3" borderId="0" xfId="2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left" vertical="center"/>
    </xf>
    <xf numFmtId="3" fontId="22" fillId="2" borderId="0" xfId="0" applyNumberFormat="1" applyFont="1" applyFill="1" applyAlignment="1">
      <alignment horizontal="center" vertical="center"/>
    </xf>
    <xf numFmtId="166" fontId="22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vertical="top" wrapText="1"/>
    </xf>
    <xf numFmtId="0" fontId="27" fillId="3" borderId="1" xfId="0" applyFont="1" applyFill="1" applyBorder="1" applyAlignment="1">
      <alignment horizontal="right" vertical="center"/>
    </xf>
    <xf numFmtId="166" fontId="29" fillId="3" borderId="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right" vertical="center" wrapText="1"/>
    </xf>
    <xf numFmtId="0" fontId="22" fillId="2" borderId="0" xfId="0" applyFont="1" applyFill="1" applyAlignment="1">
      <alignment horizontal="left" vertical="top" wrapText="1" indent="1"/>
    </xf>
    <xf numFmtId="0" fontId="29" fillId="3" borderId="5" xfId="0" applyFont="1" applyFill="1" applyBorder="1" applyAlignment="1">
      <alignment horizontal="right" vertical="center" wrapText="1"/>
    </xf>
    <xf numFmtId="166" fontId="22" fillId="3" borderId="5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16" fontId="19" fillId="0" borderId="0" xfId="0" applyNumberFormat="1" applyFont="1" applyAlignment="1">
      <alignment horizontal="left" vertical="top"/>
    </xf>
    <xf numFmtId="14" fontId="19" fillId="0" borderId="0" xfId="0" applyNumberFormat="1" applyFont="1" applyAlignment="1">
      <alignment horizontal="left" vertical="top"/>
    </xf>
    <xf numFmtId="0" fontId="31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/>
    </xf>
    <xf numFmtId="0" fontId="26" fillId="4" borderId="0" xfId="0" applyFont="1" applyFill="1" applyAlignment="1" applyProtection="1">
      <alignment horizontal="center" vertical="center"/>
      <protection locked="0"/>
    </xf>
    <xf numFmtId="0" fontId="33" fillId="4" borderId="0" xfId="0" applyFont="1" applyFill="1" applyAlignment="1" applyProtection="1">
      <alignment vertical="center"/>
      <protection locked="0"/>
    </xf>
    <xf numFmtId="166" fontId="34" fillId="4" borderId="0" xfId="0" applyNumberFormat="1" applyFont="1" applyFill="1" applyAlignment="1">
      <alignment horizontal="center" vertical="center"/>
    </xf>
    <xf numFmtId="0" fontId="25" fillId="4" borderId="0" xfId="0" applyFont="1" applyFill="1" applyAlignment="1">
      <alignment vertical="center" wrapText="1"/>
    </xf>
    <xf numFmtId="0" fontId="35" fillId="0" borderId="13" xfId="0" applyFont="1" applyBorder="1" applyAlignment="1">
      <alignment vertical="center"/>
    </xf>
    <xf numFmtId="0" fontId="35" fillId="2" borderId="13" xfId="0" applyFont="1" applyFill="1" applyBorder="1" applyAlignment="1">
      <alignment horizontal="center" vertical="center"/>
    </xf>
    <xf numFmtId="0" fontId="36" fillId="3" borderId="0" xfId="0" applyFont="1" applyFill="1" applyAlignment="1">
      <alignment vertical="center" wrapText="1"/>
    </xf>
    <xf numFmtId="0" fontId="37" fillId="3" borderId="0" xfId="0" applyFont="1" applyFill="1" applyAlignment="1" applyProtection="1">
      <alignment horizontal="left" vertical="center"/>
      <protection locked="0"/>
    </xf>
    <xf numFmtId="44" fontId="28" fillId="3" borderId="0" xfId="2" applyFont="1" applyFill="1" applyAlignment="1" applyProtection="1">
      <alignment horizontal="center" vertical="center"/>
      <protection locked="0"/>
    </xf>
    <xf numFmtId="2" fontId="28" fillId="0" borderId="18" xfId="0" applyNumberFormat="1" applyFont="1" applyBorder="1" applyAlignment="1">
      <alignment vertical="center"/>
    </xf>
    <xf numFmtId="9" fontId="28" fillId="3" borderId="21" xfId="3" applyFont="1" applyFill="1" applyBorder="1" applyAlignment="1">
      <alignment vertical="center"/>
    </xf>
    <xf numFmtId="2" fontId="28" fillId="3" borderId="21" xfId="0" applyNumberFormat="1" applyFont="1" applyFill="1" applyBorder="1" applyAlignment="1">
      <alignment vertical="center"/>
    </xf>
    <xf numFmtId="44" fontId="28" fillId="3" borderId="21" xfId="2" applyFont="1" applyFill="1" applyBorder="1" applyAlignment="1">
      <alignment horizontal="center" vertical="center"/>
    </xf>
    <xf numFmtId="0" fontId="38" fillId="3" borderId="0" xfId="0" applyFont="1" applyFill="1" applyAlignment="1">
      <alignment vertical="center" wrapText="1"/>
    </xf>
    <xf numFmtId="0" fontId="40" fillId="3" borderId="0" xfId="0" applyFont="1" applyFill="1" applyAlignment="1" applyProtection="1">
      <alignment horizontal="left" vertical="center"/>
      <protection locked="0"/>
    </xf>
    <xf numFmtId="0" fontId="41" fillId="3" borderId="0" xfId="0" applyFont="1" applyFill="1" applyAlignment="1">
      <alignment vertical="center" wrapText="1"/>
    </xf>
    <xf numFmtId="0" fontId="42" fillId="3" borderId="0" xfId="1" applyFont="1" applyFill="1" applyBorder="1" applyAlignment="1" applyProtection="1">
      <alignment horizontal="left" vertical="center"/>
      <protection locked="0"/>
    </xf>
    <xf numFmtId="0" fontId="43" fillId="3" borderId="0" xfId="0" applyFont="1" applyFill="1" applyAlignment="1" applyProtection="1">
      <alignment horizontal="left" vertical="center"/>
      <protection locked="0"/>
    </xf>
    <xf numFmtId="0" fontId="23" fillId="3" borderId="0" xfId="0" applyFont="1" applyFill="1" applyAlignment="1">
      <alignment horizontal="left" vertical="top"/>
    </xf>
    <xf numFmtId="0" fontId="44" fillId="3" borderId="0" xfId="0" applyFont="1" applyFill="1" applyAlignment="1" applyProtection="1">
      <alignment horizontal="left" vertical="center"/>
      <protection locked="0"/>
    </xf>
    <xf numFmtId="0" fontId="23" fillId="3" borderId="0" xfId="0" applyFont="1" applyFill="1" applyAlignment="1">
      <alignment horizontal="left" vertical="top" wrapText="1"/>
    </xf>
    <xf numFmtId="0" fontId="35" fillId="0" borderId="17" xfId="0" applyFont="1" applyBorder="1" applyAlignment="1">
      <alignment vertical="center"/>
    </xf>
    <xf numFmtId="0" fontId="35" fillId="2" borderId="17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vertical="center" wrapText="1"/>
    </xf>
    <xf numFmtId="0" fontId="40" fillId="3" borderId="16" xfId="0" applyFont="1" applyFill="1" applyBorder="1" applyAlignment="1" applyProtection="1">
      <alignment horizontal="left" vertical="center"/>
      <protection locked="0"/>
    </xf>
    <xf numFmtId="44" fontId="28" fillId="3" borderId="16" xfId="2" applyFont="1" applyFill="1" applyBorder="1" applyAlignment="1" applyProtection="1">
      <alignment horizontal="center" vertical="center"/>
      <protection locked="0"/>
    </xf>
    <xf numFmtId="2" fontId="28" fillId="0" borderId="19" xfId="0" applyNumberFormat="1" applyFont="1" applyBorder="1" applyAlignment="1">
      <alignment vertical="center"/>
    </xf>
    <xf numFmtId="9" fontId="28" fillId="3" borderId="23" xfId="3" applyFont="1" applyFill="1" applyBorder="1" applyAlignment="1">
      <alignment vertical="center"/>
    </xf>
    <xf numFmtId="2" fontId="28" fillId="3" borderId="23" xfId="0" applyNumberFormat="1" applyFont="1" applyFill="1" applyBorder="1" applyAlignment="1">
      <alignment vertical="center"/>
    </xf>
    <xf numFmtId="44" fontId="28" fillId="3" borderId="23" xfId="2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vertical="center" wrapText="1"/>
    </xf>
    <xf numFmtId="0" fontId="35" fillId="0" borderId="14" xfId="0" applyFont="1" applyBorder="1" applyAlignment="1">
      <alignment vertical="center"/>
    </xf>
    <xf numFmtId="0" fontId="35" fillId="2" borderId="14" xfId="0" applyFont="1" applyFill="1" applyBorder="1" applyAlignment="1">
      <alignment horizontal="center" vertical="center"/>
    </xf>
    <xf numFmtId="44" fontId="28" fillId="3" borderId="0" xfId="2" applyFont="1" applyFill="1" applyBorder="1" applyAlignment="1" applyProtection="1">
      <alignment horizontal="center" vertical="center"/>
      <protection locked="0"/>
    </xf>
    <xf numFmtId="0" fontId="28" fillId="0" borderId="20" xfId="0" applyFont="1" applyBorder="1" applyAlignment="1">
      <alignment vertical="center"/>
    </xf>
    <xf numFmtId="9" fontId="28" fillId="3" borderId="22" xfId="3" applyFont="1" applyFill="1" applyBorder="1" applyAlignment="1">
      <alignment vertical="center"/>
    </xf>
    <xf numFmtId="2" fontId="28" fillId="3" borderId="22" xfId="0" applyNumberFormat="1" applyFont="1" applyFill="1" applyBorder="1" applyAlignment="1">
      <alignment vertical="center"/>
    </xf>
    <xf numFmtId="44" fontId="28" fillId="3" borderId="22" xfId="2" applyFont="1" applyFill="1" applyBorder="1" applyAlignment="1">
      <alignment horizontal="center" vertical="center"/>
    </xf>
    <xf numFmtId="0" fontId="28" fillId="0" borderId="18" xfId="0" applyFont="1" applyBorder="1" applyAlignment="1">
      <alignment vertical="center"/>
    </xf>
    <xf numFmtId="0" fontId="45" fillId="0" borderId="18" xfId="0" applyFont="1" applyBorder="1" applyAlignment="1" applyProtection="1">
      <alignment vertical="center"/>
      <protection locked="0"/>
    </xf>
    <xf numFmtId="0" fontId="19" fillId="0" borderId="18" xfId="0" applyFont="1" applyBorder="1" applyAlignment="1">
      <alignment vertical="center"/>
    </xf>
    <xf numFmtId="0" fontId="19" fillId="0" borderId="18" xfId="0" applyFont="1" applyBorder="1" applyAlignment="1" applyProtection="1">
      <alignment horizontal="left" vertical="center"/>
      <protection locked="0"/>
    </xf>
    <xf numFmtId="0" fontId="46" fillId="3" borderId="0" xfId="0" applyFont="1" applyFill="1" applyAlignment="1">
      <alignment horizontal="left" vertical="top" wrapText="1"/>
    </xf>
    <xf numFmtId="0" fontId="36" fillId="3" borderId="0" xfId="0" applyFont="1" applyFill="1" applyAlignment="1" applyProtection="1">
      <alignment vertical="center" wrapText="1"/>
      <protection locked="0"/>
    </xf>
    <xf numFmtId="0" fontId="42" fillId="3" borderId="16" xfId="1" applyFont="1" applyFill="1" applyBorder="1" applyAlignment="1" applyProtection="1">
      <alignment horizontal="left" vertical="center"/>
      <protection locked="0"/>
    </xf>
    <xf numFmtId="0" fontId="28" fillId="0" borderId="19" xfId="0" applyFont="1" applyBorder="1" applyAlignment="1">
      <alignment vertical="center"/>
    </xf>
    <xf numFmtId="0" fontId="38" fillId="3" borderId="0" xfId="0" applyFont="1" applyFill="1" applyAlignment="1">
      <alignment horizontal="left" vertical="center" wrapText="1"/>
    </xf>
    <xf numFmtId="0" fontId="47" fillId="3" borderId="0" xfId="0" applyFont="1" applyFill="1" applyAlignment="1" applyProtection="1">
      <alignment vertical="center" wrapText="1"/>
      <protection locked="0"/>
    </xf>
    <xf numFmtId="0" fontId="46" fillId="3" borderId="2" xfId="0" applyFont="1" applyFill="1" applyBorder="1" applyAlignment="1">
      <alignment horizontal="left" vertical="top" wrapText="1"/>
    </xf>
    <xf numFmtId="0" fontId="19" fillId="0" borderId="20" xfId="0" applyFont="1" applyBorder="1" applyAlignment="1">
      <alignment vertical="center"/>
    </xf>
    <xf numFmtId="0" fontId="48" fillId="0" borderId="14" xfId="0" applyFont="1" applyBorder="1" applyAlignment="1">
      <alignment horizontal="left" vertical="center"/>
    </xf>
    <xf numFmtId="0" fontId="28" fillId="3" borderId="0" xfId="0" applyFont="1" applyFill="1" applyAlignment="1" applyProtection="1">
      <alignment horizontal="left"/>
      <protection locked="0"/>
    </xf>
    <xf numFmtId="44" fontId="22" fillId="0" borderId="0" xfId="2" applyFont="1" applyFill="1" applyBorder="1" applyAlignment="1">
      <alignment horizontal="left" vertical="center" shrinkToFit="1"/>
    </xf>
    <xf numFmtId="0" fontId="28" fillId="0" borderId="20" xfId="0" applyFont="1" applyBorder="1" applyAlignment="1" applyProtection="1">
      <alignment vertical="center"/>
      <protection locked="0"/>
    </xf>
    <xf numFmtId="165" fontId="22" fillId="3" borderId="0" xfId="0" applyNumberFormat="1" applyFont="1" applyFill="1" applyAlignment="1">
      <alignment horizontal="center" vertical="center" shrinkToFit="1"/>
    </xf>
    <xf numFmtId="0" fontId="48" fillId="0" borderId="13" xfId="0" applyFont="1" applyBorder="1" applyAlignment="1">
      <alignment horizontal="left" vertical="center"/>
    </xf>
    <xf numFmtId="0" fontId="28" fillId="0" borderId="18" xfId="0" applyFont="1" applyBorder="1" applyAlignment="1" applyProtection="1">
      <alignment vertical="center"/>
      <protection locked="0"/>
    </xf>
    <xf numFmtId="0" fontId="43" fillId="3" borderId="0" xfId="1" applyFont="1" applyFill="1" applyBorder="1" applyAlignment="1" applyProtection="1">
      <alignment horizontal="left" vertical="center"/>
      <protection locked="0"/>
    </xf>
    <xf numFmtId="44" fontId="28" fillId="0" borderId="0" xfId="2" applyFont="1" applyFill="1" applyBorder="1" applyAlignment="1">
      <alignment horizontal="left" vertical="center"/>
    </xf>
    <xf numFmtId="0" fontId="19" fillId="0" borderId="18" xfId="0" applyFont="1" applyBorder="1" applyAlignment="1" applyProtection="1">
      <alignment vertical="center"/>
      <protection locked="0"/>
    </xf>
    <xf numFmtId="164" fontId="28" fillId="3" borderId="0" xfId="0" applyNumberFormat="1" applyFont="1" applyFill="1" applyAlignment="1">
      <alignment horizontal="center" vertical="center"/>
    </xf>
    <xf numFmtId="0" fontId="49" fillId="3" borderId="0" xfId="0" applyFont="1" applyFill="1" applyAlignment="1">
      <alignment vertical="top" wrapText="1"/>
    </xf>
    <xf numFmtId="0" fontId="22" fillId="3" borderId="0" xfId="0" applyFont="1" applyFill="1" applyAlignment="1">
      <alignment horizontal="left" vertical="top" wrapText="1"/>
    </xf>
    <xf numFmtId="0" fontId="43" fillId="3" borderId="0" xfId="0" applyFont="1" applyFill="1" applyAlignment="1">
      <alignment horizontal="left" vertical="center"/>
    </xf>
    <xf numFmtId="0" fontId="42" fillId="3" borderId="2" xfId="1" applyFont="1" applyFill="1" applyBorder="1" applyAlignment="1" applyProtection="1">
      <alignment horizontal="left" vertical="center"/>
      <protection locked="0"/>
    </xf>
    <xf numFmtId="44" fontId="28" fillId="0" borderId="2" xfId="2" applyFont="1" applyFill="1" applyBorder="1" applyAlignment="1">
      <alignment horizontal="left" vertical="center"/>
    </xf>
    <xf numFmtId="164" fontId="28" fillId="3" borderId="2" xfId="0" applyNumberFormat="1" applyFont="1" applyFill="1" applyBorder="1" applyAlignment="1">
      <alignment horizontal="center" vertical="center"/>
    </xf>
    <xf numFmtId="0" fontId="50" fillId="3" borderId="0" xfId="0" applyFont="1" applyFill="1" applyAlignment="1">
      <alignment horizontal="left" vertical="top"/>
    </xf>
    <xf numFmtId="0" fontId="26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/>
    </xf>
    <xf numFmtId="0" fontId="26" fillId="8" borderId="0" xfId="0" applyFont="1" applyFill="1" applyAlignment="1" applyProtection="1">
      <alignment horizontal="left" vertical="center" wrapText="1"/>
      <protection locked="0"/>
    </xf>
    <xf numFmtId="0" fontId="26" fillId="8" borderId="0" xfId="0" applyFont="1" applyFill="1" applyAlignment="1" applyProtection="1">
      <alignment horizontal="center" vertical="center" wrapText="1"/>
      <protection locked="0"/>
    </xf>
    <xf numFmtId="0" fontId="26" fillId="8" borderId="0" xfId="0" applyFont="1" applyFill="1" applyAlignment="1">
      <alignment horizontal="center" vertical="center" wrapText="1"/>
    </xf>
    <xf numFmtId="0" fontId="26" fillId="8" borderId="0" xfId="0" applyFont="1" applyFill="1" applyAlignment="1">
      <alignment horizontal="left" vertical="center" wrapText="1"/>
    </xf>
    <xf numFmtId="0" fontId="18" fillId="8" borderId="8" xfId="0" applyFont="1" applyFill="1" applyBorder="1" applyAlignment="1">
      <alignment vertical="center"/>
    </xf>
    <xf numFmtId="0" fontId="25" fillId="8" borderId="8" xfId="0" applyFont="1" applyFill="1" applyBorder="1" applyAlignment="1">
      <alignment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vertical="center" wrapText="1"/>
    </xf>
    <xf numFmtId="0" fontId="28" fillId="3" borderId="2" xfId="0" applyFont="1" applyFill="1" applyBorder="1" applyAlignment="1">
      <alignment vertical="center" wrapText="1"/>
    </xf>
    <xf numFmtId="0" fontId="26" fillId="9" borderId="0" xfId="0" applyFont="1" applyFill="1" applyAlignment="1" applyProtection="1">
      <alignment horizontal="center" vertical="center" wrapText="1"/>
      <protection locked="0"/>
    </xf>
    <xf numFmtId="0" fontId="26" fillId="9" borderId="0" xfId="0" applyFont="1" applyFill="1" applyAlignment="1">
      <alignment horizontal="center" vertical="center" wrapText="1"/>
    </xf>
    <xf numFmtId="0" fontId="26" fillId="9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horizontal="right" vertical="center" wrapText="1"/>
    </xf>
    <xf numFmtId="0" fontId="31" fillId="8" borderId="0" xfId="0" applyFont="1" applyFill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/>
    </xf>
    <xf numFmtId="0" fontId="39" fillId="8" borderId="0" xfId="0" applyFont="1" applyFill="1" applyAlignment="1">
      <alignment horizontal="center" vertical="center"/>
    </xf>
    <xf numFmtId="0" fontId="30" fillId="8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9" fillId="5" borderId="0" xfId="0" applyFont="1" applyFill="1" applyAlignment="1">
      <alignment horizontal="center" wrapText="1"/>
    </xf>
    <xf numFmtId="0" fontId="39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wrapText="1"/>
    </xf>
    <xf numFmtId="0" fontId="39" fillId="8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5" fillId="0" borderId="24" xfId="0" applyFont="1" applyBorder="1" applyAlignment="1">
      <alignment vertical="center"/>
    </xf>
    <xf numFmtId="0" fontId="35" fillId="0" borderId="25" xfId="0" applyFont="1" applyBorder="1" applyAlignment="1">
      <alignment vertical="center"/>
    </xf>
    <xf numFmtId="0" fontId="35" fillId="0" borderId="26" xfId="0" applyFont="1" applyBorder="1" applyAlignment="1">
      <alignment vertical="center"/>
    </xf>
    <xf numFmtId="0" fontId="48" fillId="0" borderId="26" xfId="0" applyFont="1" applyBorder="1" applyAlignment="1">
      <alignment horizontal="left" vertical="center"/>
    </xf>
    <xf numFmtId="0" fontId="48" fillId="0" borderId="2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/>
      <protection locked="0"/>
    </xf>
    <xf numFmtId="0" fontId="28" fillId="0" borderId="27" xfId="0" applyFont="1" applyBorder="1" applyAlignment="1" applyProtection="1">
      <alignment horizont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/>
      <protection locked="0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45" fillId="6" borderId="32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53" fillId="9" borderId="0" xfId="0" applyFont="1" applyFill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51" fillId="0" borderId="33" xfId="0" applyFont="1" applyBorder="1" applyAlignment="1">
      <alignment horizontal="left" vertical="center"/>
    </xf>
    <xf numFmtId="0" fontId="51" fillId="0" borderId="34" xfId="0" applyFont="1" applyBorder="1" applyAlignment="1">
      <alignment horizontal="left" vertical="center"/>
    </xf>
    <xf numFmtId="0" fontId="7" fillId="0" borderId="35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38" fillId="0" borderId="10" xfId="1" applyNumberFormat="1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horizontal="center" vertical="center" wrapText="1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27" fillId="2" borderId="11" xfId="0" applyFont="1" applyFill="1" applyBorder="1" applyAlignment="1">
      <alignment horizontal="right" vertical="center"/>
    </xf>
    <xf numFmtId="0" fontId="27" fillId="2" borderId="12" xfId="0" applyFont="1" applyFill="1" applyBorder="1" applyAlignment="1">
      <alignment horizontal="right" vertical="center"/>
    </xf>
    <xf numFmtId="0" fontId="27" fillId="2" borderId="11" xfId="0" applyFont="1" applyFill="1" applyBorder="1" applyAlignment="1">
      <alignment horizontal="right" vertical="center" wrapText="1"/>
    </xf>
    <xf numFmtId="0" fontId="27" fillId="2" borderId="12" xfId="0" applyFont="1" applyFill="1" applyBorder="1" applyAlignment="1">
      <alignment horizontal="right" vertical="center" wrapText="1"/>
    </xf>
    <xf numFmtId="0" fontId="29" fillId="2" borderId="11" xfId="0" applyFont="1" applyFill="1" applyBorder="1" applyAlignment="1" applyProtection="1">
      <alignment horizontal="right" vertical="center" wrapText="1"/>
      <protection locked="0"/>
    </xf>
    <xf numFmtId="0" fontId="29" fillId="2" borderId="12" xfId="0" applyFont="1" applyFill="1" applyBorder="1" applyAlignment="1" applyProtection="1">
      <alignment horizontal="righ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52" fillId="0" borderId="9" xfId="1" applyNumberFormat="1" applyFont="1" applyBorder="1" applyAlignment="1" applyProtection="1">
      <alignment horizontal="left" vertical="center"/>
      <protection locked="0"/>
    </xf>
    <xf numFmtId="0" fontId="38" fillId="0" borderId="9" xfId="0" applyFont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Alignment="1" applyProtection="1">
      <alignment horizontal="right" vertical="center"/>
      <protection locked="0"/>
    </xf>
    <xf numFmtId="0" fontId="12" fillId="3" borderId="3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7" fillId="9" borderId="0" xfId="0" applyFont="1" applyFill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6" fontId="8" fillId="3" borderId="3" xfId="0" applyNumberFormat="1" applyFont="1" applyFill="1" applyBorder="1" applyAlignment="1">
      <alignment horizontal="right" vertical="center"/>
    </xf>
    <xf numFmtId="166" fontId="8" fillId="3" borderId="0" xfId="0" applyNumberFormat="1" applyFont="1" applyFill="1" applyAlignment="1">
      <alignment horizontal="right" vertical="center"/>
    </xf>
    <xf numFmtId="49" fontId="23" fillId="7" borderId="9" xfId="0" applyNumberFormat="1" applyFont="1" applyFill="1" applyBorder="1" applyAlignment="1" applyProtection="1">
      <alignment horizontal="left" vertical="center"/>
      <protection locked="0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2">
    <dxf>
      <font>
        <color theme="0" tint="-4.9989318521683403E-2"/>
      </font>
    </dxf>
    <dxf>
      <font>
        <color theme="8" tint="-0.24994659260841701"/>
      </font>
    </dxf>
  </dxfs>
  <tableStyles count="0" defaultTableStyle="TableStyleMedium9" defaultPivotStyle="PivotStyleLight16"/>
  <colors>
    <mruColors>
      <color rgb="FF343AF7"/>
      <color rgb="FFBB6201"/>
      <color rgb="FF2A743C"/>
      <color rgb="FFD16309"/>
      <color rgb="FF004C00"/>
      <color rgb="FFEED540"/>
      <color rgb="FFF4E73A"/>
      <color rgb="FFFAD662"/>
      <color rgb="FFA0DCAE"/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2175299</xdr:colOff>
      <xdr:row>0</xdr:row>
      <xdr:rowOff>56727</xdr:rowOff>
    </xdr:from>
    <xdr:to>
      <xdr:col>4</xdr:col>
      <xdr:colOff>475717</xdr:colOff>
      <xdr:row>1</xdr:row>
      <xdr:rowOff>436503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8132" y="56727"/>
          <a:ext cx="3581502" cy="10041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116</xdr:row>
      <xdr:rowOff>272801</xdr:rowOff>
    </xdr:from>
    <xdr:to>
      <xdr:col>2</xdr:col>
      <xdr:colOff>607060</xdr:colOff>
      <xdr:row>117</xdr:row>
      <xdr:rowOff>16576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620395" cy="0"/>
        </a:xfrm>
        <a:custGeom>
          <a:avLst/>
          <a:gdLst/>
          <a:ahLst/>
          <a:cxnLst/>
          <a:rect l="0" t="0" r="0" b="0"/>
          <a:pathLst>
            <a:path w="620395">
              <a:moveTo>
                <a:pt x="0" y="0"/>
              </a:moveTo>
              <a:lnTo>
                <a:pt x="620255" y="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118</xdr:row>
      <xdr:rowOff>297185</xdr:rowOff>
    </xdr:from>
    <xdr:to>
      <xdr:col>3</xdr:col>
      <xdr:colOff>40369</xdr:colOff>
      <xdr:row>119</xdr:row>
      <xdr:rowOff>19690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065530" cy="0"/>
        </a:xfrm>
        <a:custGeom>
          <a:avLst/>
          <a:gdLst/>
          <a:ahLst/>
          <a:cxnLst/>
          <a:rect l="0" t="0" r="0" b="0"/>
          <a:pathLst>
            <a:path w="1065530">
              <a:moveTo>
                <a:pt x="0" y="0"/>
              </a:moveTo>
              <a:lnTo>
                <a:pt x="1065276" y="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123</xdr:row>
      <xdr:rowOff>285507</xdr:rowOff>
    </xdr:from>
    <xdr:to>
      <xdr:col>3</xdr:col>
      <xdr:colOff>211184</xdr:colOff>
      <xdr:row>124</xdr:row>
      <xdr:rowOff>17535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196340" cy="0"/>
        </a:xfrm>
        <a:custGeom>
          <a:avLst/>
          <a:gdLst/>
          <a:ahLst/>
          <a:cxnLst/>
          <a:rect l="0" t="0" r="0" b="0"/>
          <a:pathLst>
            <a:path w="1196340">
              <a:moveTo>
                <a:pt x="0" y="0"/>
              </a:moveTo>
              <a:lnTo>
                <a:pt x="1196327" y="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126</xdr:row>
      <xdr:rowOff>285501</xdr:rowOff>
    </xdr:from>
    <xdr:to>
      <xdr:col>2</xdr:col>
      <xdr:colOff>970916</xdr:colOff>
      <xdr:row>127</xdr:row>
      <xdr:rowOff>17532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993775" cy="0"/>
        </a:xfrm>
        <a:custGeom>
          <a:avLst/>
          <a:gdLst/>
          <a:ahLst/>
          <a:cxnLst/>
          <a:rect l="0" t="0" r="0" b="0"/>
          <a:pathLst>
            <a:path w="993775">
              <a:moveTo>
                <a:pt x="0" y="0"/>
              </a:moveTo>
              <a:lnTo>
                <a:pt x="993647" y="0"/>
              </a:lnTo>
            </a:path>
          </a:pathLst>
        </a:custGeom>
        <a:ln w="9143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184</xdr:row>
      <xdr:rowOff>329182</xdr:rowOff>
    </xdr:from>
    <xdr:to>
      <xdr:col>3</xdr:col>
      <xdr:colOff>41639</xdr:colOff>
      <xdr:row>185</xdr:row>
      <xdr:rowOff>15808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066800" cy="0"/>
        </a:xfrm>
        <a:custGeom>
          <a:avLst/>
          <a:gdLst/>
          <a:ahLst/>
          <a:cxnLst/>
          <a:rect l="0" t="0" r="0" b="0"/>
          <a:pathLst>
            <a:path w="1066800">
              <a:moveTo>
                <a:pt x="0" y="0"/>
              </a:moveTo>
              <a:lnTo>
                <a:pt x="1066800" y="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197</xdr:row>
      <xdr:rowOff>343787</xdr:rowOff>
    </xdr:from>
    <xdr:to>
      <xdr:col>3</xdr:col>
      <xdr:colOff>20049</xdr:colOff>
      <xdr:row>198</xdr:row>
      <xdr:rowOff>16763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1009015" cy="0"/>
        </a:xfrm>
        <a:custGeom>
          <a:avLst/>
          <a:gdLst/>
          <a:ahLst/>
          <a:cxnLst/>
          <a:rect l="0" t="0" r="0" b="0"/>
          <a:pathLst>
            <a:path w="1009015">
              <a:moveTo>
                <a:pt x="0" y="0"/>
              </a:moveTo>
              <a:lnTo>
                <a:pt x="1008875" y="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198</xdr:row>
      <xdr:rowOff>351629</xdr:rowOff>
    </xdr:from>
    <xdr:to>
      <xdr:col>3</xdr:col>
      <xdr:colOff>96249</xdr:colOff>
      <xdr:row>199</xdr:row>
      <xdr:rowOff>16983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051560" cy="0"/>
        </a:xfrm>
        <a:custGeom>
          <a:avLst/>
          <a:gdLst/>
          <a:ahLst/>
          <a:cxnLst/>
          <a:rect l="0" t="0" r="0" b="0"/>
          <a:pathLst>
            <a:path w="1051560">
              <a:moveTo>
                <a:pt x="0" y="0"/>
              </a:moveTo>
              <a:lnTo>
                <a:pt x="1051560" y="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206</xdr:row>
      <xdr:rowOff>392940</xdr:rowOff>
    </xdr:from>
    <xdr:to>
      <xdr:col>2</xdr:col>
      <xdr:colOff>969646</xdr:colOff>
      <xdr:row>207</xdr:row>
      <xdr:rowOff>20193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960119" cy="0"/>
        </a:xfrm>
        <a:custGeom>
          <a:avLst/>
          <a:gdLst/>
          <a:ahLst/>
          <a:cxnLst/>
          <a:rect l="0" t="0" r="0" b="0"/>
          <a:pathLst>
            <a:path w="960119">
              <a:moveTo>
                <a:pt x="0" y="0"/>
              </a:moveTo>
              <a:lnTo>
                <a:pt x="960119" y="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195</xdr:row>
      <xdr:rowOff>477018</xdr:rowOff>
    </xdr:from>
    <xdr:to>
      <xdr:col>2</xdr:col>
      <xdr:colOff>320040</xdr:colOff>
      <xdr:row>196</xdr:row>
      <xdr:rowOff>16646</xdr:rowOff>
    </xdr:to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312420" cy="0"/>
        </a:xfrm>
        <a:custGeom>
          <a:avLst/>
          <a:gdLst/>
          <a:ahLst/>
          <a:cxnLst/>
          <a:rect l="0" t="0" r="0" b="0"/>
          <a:pathLst>
            <a:path w="312420">
              <a:moveTo>
                <a:pt x="0" y="0"/>
              </a:moveTo>
              <a:lnTo>
                <a:pt x="312420" y="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202</xdr:row>
      <xdr:rowOff>338336</xdr:rowOff>
    </xdr:from>
    <xdr:to>
      <xdr:col>2</xdr:col>
      <xdr:colOff>836931</xdr:colOff>
      <xdr:row>203</xdr:row>
      <xdr:rowOff>19566</xdr:rowOff>
    </xdr:to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680720" cy="12700"/>
        </a:xfrm>
        <a:custGeom>
          <a:avLst/>
          <a:gdLst/>
          <a:ahLst/>
          <a:cxnLst/>
          <a:rect l="0" t="0" r="0" b="0"/>
          <a:pathLst>
            <a:path w="680720" h="12700">
              <a:moveTo>
                <a:pt x="0" y="0"/>
              </a:moveTo>
              <a:lnTo>
                <a:pt x="667512" y="0"/>
              </a:lnTo>
            </a:path>
            <a:path w="680720" h="12700">
              <a:moveTo>
                <a:pt x="12700" y="12700"/>
              </a:moveTo>
              <a:lnTo>
                <a:pt x="680212" y="1270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  <xdr:twoCellAnchor editAs="oneCell">
    <xdr:from>
      <xdr:col>2</xdr:col>
      <xdr:colOff>0</xdr:colOff>
      <xdr:row>203</xdr:row>
      <xdr:rowOff>389140</xdr:rowOff>
    </xdr:from>
    <xdr:to>
      <xdr:col>2</xdr:col>
      <xdr:colOff>796926</xdr:colOff>
      <xdr:row>204</xdr:row>
      <xdr:rowOff>17031</xdr:rowOff>
    </xdr:to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663575" cy="12700"/>
        </a:xfrm>
        <a:custGeom>
          <a:avLst/>
          <a:gdLst/>
          <a:ahLst/>
          <a:cxnLst/>
          <a:rect l="0" t="0" r="0" b="0"/>
          <a:pathLst>
            <a:path w="663575" h="12700">
              <a:moveTo>
                <a:pt x="0" y="0"/>
              </a:moveTo>
              <a:lnTo>
                <a:pt x="650748" y="0"/>
              </a:lnTo>
            </a:path>
            <a:path w="663575" h="12700">
              <a:moveTo>
                <a:pt x="12700" y="12700"/>
              </a:moveTo>
              <a:lnTo>
                <a:pt x="663448" y="12700"/>
              </a:lnTo>
            </a:path>
          </a:pathLst>
        </a:custGeom>
        <a:ln w="9144">
          <a:solidFill>
            <a:srgbClr val="0000FF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uroaarboretum.com.au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euroaarboretum.com.au/wpcproduct/nodding-saltbush/" TargetMode="External"/><Relationship Id="rId21" Type="http://schemas.openxmlformats.org/officeDocument/2006/relationships/hyperlink" Target="http://euroaarboretum.com.au/wpcproduct/grey-box/" TargetMode="External"/><Relationship Id="rId42" Type="http://schemas.openxmlformats.org/officeDocument/2006/relationships/hyperlink" Target="http://euroaarboretum.com.au/wpcproduct/hedge-wattle/" TargetMode="External"/><Relationship Id="rId63" Type="http://schemas.openxmlformats.org/officeDocument/2006/relationships/hyperlink" Target="http://euroaarboretum.com.au/wpcproduct/prickly-parrot-pea/" TargetMode="External"/><Relationship Id="rId84" Type="http://schemas.openxmlformats.org/officeDocument/2006/relationships/hyperlink" Target="http://euroaarboretum.com.au/wpcproduct/musk-daisy-bush/" TargetMode="External"/><Relationship Id="rId138" Type="http://schemas.openxmlformats.org/officeDocument/2006/relationships/hyperlink" Target="http://euroaarboretum.com.au/wpcproduct/blue-devil/" TargetMode="External"/><Relationship Id="rId159" Type="http://schemas.openxmlformats.org/officeDocument/2006/relationships/hyperlink" Target="http://euroaarboretum.com.au/wpcproduct/purple-wire%c2%ad%e2%80%90grass/" TargetMode="External"/><Relationship Id="rId170" Type="http://schemas.openxmlformats.org/officeDocument/2006/relationships/hyperlink" Target="http://euroaarboretum.com.au/wpcproduct/grey-tussock-grass/" TargetMode="External"/><Relationship Id="rId191" Type="http://schemas.openxmlformats.org/officeDocument/2006/relationships/hyperlink" Target="http://euroaarboretum.com.au/wpcproduct/late-flowering-flax-lily/" TargetMode="External"/><Relationship Id="rId107" Type="http://schemas.openxmlformats.org/officeDocument/2006/relationships/hyperlink" Target="http://euroaarboretum.com.au/wpcproduct/diggers-speedwell/" TargetMode="External"/><Relationship Id="rId11" Type="http://schemas.openxmlformats.org/officeDocument/2006/relationships/hyperlink" Target="http://euroaarboretum.com.au/wpcproduct/bull-mallee/" TargetMode="External"/><Relationship Id="rId32" Type="http://schemas.openxmlformats.org/officeDocument/2006/relationships/hyperlink" Target="http://euroaarboretum.com.au/wpcproduct/green-mallee/" TargetMode="External"/><Relationship Id="rId53" Type="http://schemas.openxmlformats.org/officeDocument/2006/relationships/hyperlink" Target="http://euroaarboretum.com.au/wpcproduct/shiny-cassinia/" TargetMode="External"/><Relationship Id="rId74" Type="http://schemas.openxmlformats.org/officeDocument/2006/relationships/hyperlink" Target="http://euroaarboretum.com.au/wpcproduct/austral-indigo/" TargetMode="External"/><Relationship Id="rId128" Type="http://schemas.openxmlformats.org/officeDocument/2006/relationships/hyperlink" Target="http://euroaarboretum.com.au/wpcproduct/rock-lily/" TargetMode="External"/><Relationship Id="rId149" Type="http://schemas.openxmlformats.org/officeDocument/2006/relationships/hyperlink" Target="http://euroaarboretum.com.au/wpcproduct/paper-sunray/" TargetMode="External"/><Relationship Id="rId5" Type="http://schemas.openxmlformats.org/officeDocument/2006/relationships/hyperlink" Target="http://euroaarboretum.com.au/wpcproduct/buloke/" TargetMode="External"/><Relationship Id="rId95" Type="http://schemas.openxmlformats.org/officeDocument/2006/relationships/hyperlink" Target="http://euroaarboretum.com.au/wpcproduct/victorian-christmas-bush/" TargetMode="External"/><Relationship Id="rId160" Type="http://schemas.openxmlformats.org/officeDocument/2006/relationships/hyperlink" Target="http://euroaarboretum.com.au/wpcproduct/dense-spear-grass/" TargetMode="External"/><Relationship Id="rId181" Type="http://schemas.openxmlformats.org/officeDocument/2006/relationships/hyperlink" Target="http://euroaarboretum.com.au/wpcproduct/spiny-bush-pea/" TargetMode="External"/><Relationship Id="rId22" Type="http://schemas.openxmlformats.org/officeDocument/2006/relationships/hyperlink" Target="http://euroaarboretum.com.au/wpcproduct/messmate/" TargetMode="External"/><Relationship Id="rId43" Type="http://schemas.openxmlformats.org/officeDocument/2006/relationships/hyperlink" Target="http://euroaarboretum.com.au/wpcproduct/hickory-wattle/" TargetMode="External"/><Relationship Id="rId64" Type="http://schemas.openxmlformats.org/officeDocument/2006/relationships/hyperlink" Target="http://euroaarboretum.com.au/wpcproduct/showy-parrot-pea/" TargetMode="External"/><Relationship Id="rId118" Type="http://schemas.openxmlformats.org/officeDocument/2006/relationships/hyperlink" Target="http://euroaarboretum.com.au/wpcproduct/ruby-saltbush/" TargetMode="External"/><Relationship Id="rId139" Type="http://schemas.openxmlformats.org/officeDocument/2006/relationships/hyperlink" Target="http://euroaarboretum.com.au/wpcproduct/rock-isotome/" TargetMode="External"/><Relationship Id="rId85" Type="http://schemas.openxmlformats.org/officeDocument/2006/relationships/hyperlink" Target="http://euroaarboretum.com.au/wpcproduct/snow-daisy-bush/" TargetMode="External"/><Relationship Id="rId150" Type="http://schemas.openxmlformats.org/officeDocument/2006/relationships/hyperlink" Target="http://euroaarboretum.com.au/wpcproduct/grass-trigger-flower/" TargetMode="External"/><Relationship Id="rId171" Type="http://schemas.openxmlformats.org/officeDocument/2006/relationships/hyperlink" Target="http://euroaarboretum.com.au/wpcproduct/common-wallaby-grass/" TargetMode="External"/><Relationship Id="rId192" Type="http://schemas.openxmlformats.org/officeDocument/2006/relationships/hyperlink" Target="http://euroaarboretum.com.au/wpcproduct/pink-mulla-mulla/" TargetMode="External"/><Relationship Id="rId12" Type="http://schemas.openxmlformats.org/officeDocument/2006/relationships/hyperlink" Target="http://euroaarboretum.com.au/wpcproduct/blakelys-red-gum/" TargetMode="External"/><Relationship Id="rId33" Type="http://schemas.openxmlformats.org/officeDocument/2006/relationships/hyperlink" Target="http://euroaarboretum.com.au/wpcproduct/gold-dust-wattle/" TargetMode="External"/><Relationship Id="rId108" Type="http://schemas.openxmlformats.org/officeDocument/2006/relationships/hyperlink" Target="http://euroaarboretum.com.au/wpcproduct/golden-spray/" TargetMode="External"/><Relationship Id="rId129" Type="http://schemas.openxmlformats.org/officeDocument/2006/relationships/hyperlink" Target="http://euroaarboretum.com.au/wpcproduct/lemon-beauty-heads/" TargetMode="External"/><Relationship Id="rId54" Type="http://schemas.openxmlformats.org/officeDocument/2006/relationships/hyperlink" Target="http://euroaarboretum.com.au/wpcproduct/cottony-haeckeria/" TargetMode="External"/><Relationship Id="rId75" Type="http://schemas.openxmlformats.org/officeDocument/2006/relationships/hyperlink" Target="http://euroaarboretum.com.au/wpcproduct/violet-kunzea/" TargetMode="External"/><Relationship Id="rId96" Type="http://schemas.openxmlformats.org/officeDocument/2006/relationships/hyperlink" Target="http://euroaarboretum.com.au/wpcproduct/large-leaf-bush-pea/" TargetMode="External"/><Relationship Id="rId140" Type="http://schemas.openxmlformats.org/officeDocument/2006/relationships/hyperlink" Target="http://euroaarboretum.com.au/wpcproduct/scaly-buttons/" TargetMode="External"/><Relationship Id="rId161" Type="http://schemas.openxmlformats.org/officeDocument/2006/relationships/hyperlink" Target="http://euroaarboretum.com.au/wpcproduct/feather-spear-grass/" TargetMode="External"/><Relationship Id="rId182" Type="http://schemas.openxmlformats.org/officeDocument/2006/relationships/hyperlink" Target="http://euroaarboretum.com.au/wpcproduct/scented-bush-pea/" TargetMode="External"/><Relationship Id="rId6" Type="http://schemas.openxmlformats.org/officeDocument/2006/relationships/hyperlink" Target="http://euroaarboretum.com.au/wpcproduct/black-she-oak/" TargetMode="External"/><Relationship Id="rId23" Type="http://schemas.openxmlformats.org/officeDocument/2006/relationships/hyperlink" Target="http://euroaarboretum.com.au/wpcproduct/swamp-gum/" TargetMode="External"/><Relationship Id="rId119" Type="http://schemas.openxmlformats.org/officeDocument/2006/relationships/hyperlink" Target="http://euroaarboretum.com.au/wpcproduct/twining-glycine/" TargetMode="External"/><Relationship Id="rId44" Type="http://schemas.openxmlformats.org/officeDocument/2006/relationships/hyperlink" Target="http://euroaarboretum.com.au/wpcproduct/ovens-wattle/" TargetMode="External"/><Relationship Id="rId65" Type="http://schemas.openxmlformats.org/officeDocument/2006/relationships/hyperlink" Target="http://euroaarboretum.com.au/wpcproduct/fern-leaf-hop-bush/" TargetMode="External"/><Relationship Id="rId86" Type="http://schemas.openxmlformats.org/officeDocument/2006/relationships/hyperlink" Target="http://euroaarboretum.com.au/wpcproduct/dusty-daisy-bush/" TargetMode="External"/><Relationship Id="rId130" Type="http://schemas.openxmlformats.org/officeDocument/2006/relationships/hyperlink" Target="http://euroaarboretum.com.au/wpcproduct/common-everlasting/" TargetMode="External"/><Relationship Id="rId151" Type="http://schemas.openxmlformats.org/officeDocument/2006/relationships/hyperlink" Target="http://euroaarboretum.com.au/wpcproduct/nodding-blue-lily/" TargetMode="External"/><Relationship Id="rId172" Type="http://schemas.openxmlformats.org/officeDocument/2006/relationships/hyperlink" Target="http://euroaarboretum.com.au/wpcproduct/brown-back-wallaby-grass/" TargetMode="External"/><Relationship Id="rId193" Type="http://schemas.openxmlformats.org/officeDocument/2006/relationships/hyperlink" Target="http://euroaarboretum.com.au/wpcproduct/copper-awned-wallaby-grass/" TargetMode="External"/><Relationship Id="rId13" Type="http://schemas.openxmlformats.org/officeDocument/2006/relationships/hyperlink" Target="http://euroaarboretum.com.au/wpcproduct/river-red-gum/" TargetMode="External"/><Relationship Id="rId109" Type="http://schemas.openxmlformats.org/officeDocument/2006/relationships/hyperlink" Target="http://euroaarboretum.com.au/wpcproduct/thin-leaf-wattle/" TargetMode="External"/><Relationship Id="rId34" Type="http://schemas.openxmlformats.org/officeDocument/2006/relationships/hyperlink" Target="http://euroaarboretum.com.au/wpcproduct/rough-wattle/" TargetMode="External"/><Relationship Id="rId55" Type="http://schemas.openxmlformats.org/officeDocument/2006/relationships/hyperlink" Target="http://euroaarboretum.com.au/wpcproduct/prickly-current-bush/" TargetMode="External"/><Relationship Id="rId76" Type="http://schemas.openxmlformats.org/officeDocument/2006/relationships/hyperlink" Target="http://euroaarboretum.com.au/wpcproduct/prickly-tea-tree/" TargetMode="External"/><Relationship Id="rId97" Type="http://schemas.openxmlformats.org/officeDocument/2006/relationships/hyperlink" Target="http://euroaarboretum.com.au/wpcproduct/dwarf-bush-pea/" TargetMode="External"/><Relationship Id="rId120" Type="http://schemas.openxmlformats.org/officeDocument/2006/relationships/hyperlink" Target="http://euroaarboretum.com.au/wpcproduct/variable-glycine/" TargetMode="External"/><Relationship Id="rId141" Type="http://schemas.openxmlformats.org/officeDocument/2006/relationships/hyperlink" Target="http://euroaarboretum.com.au/wpcproduct/hoary-sunray/" TargetMode="External"/><Relationship Id="rId7" Type="http://schemas.openxmlformats.org/officeDocument/2006/relationships/hyperlink" Target="http://euroaarboretum.com.au/wpcproduct/drooping-she-oak/" TargetMode="External"/><Relationship Id="rId71" Type="http://schemas.openxmlformats.org/officeDocument/2006/relationships/hyperlink" Target="http://euroaarboretum.com.au/wpcproduct/cats-claw-grevillea/" TargetMode="External"/><Relationship Id="rId92" Type="http://schemas.openxmlformats.org/officeDocument/2006/relationships/hyperlink" Target="http://euroaarboretum.com.au/wpcproduct/hazel-pomaderris/" TargetMode="External"/><Relationship Id="rId162" Type="http://schemas.openxmlformats.org/officeDocument/2006/relationships/hyperlink" Target="http://euroaarboretum.com.au/wpcproduct/tall-sedge/" TargetMode="External"/><Relationship Id="rId183" Type="http://schemas.openxmlformats.org/officeDocument/2006/relationships/hyperlink" Target="http://euroaarboretum.com.au/wpcproduct/rough-bush-pea/" TargetMode="External"/><Relationship Id="rId2" Type="http://schemas.openxmlformats.org/officeDocument/2006/relationships/hyperlink" Target="http://euroaarboretum.com.au/wpcproduct/test-images-63/" TargetMode="External"/><Relationship Id="rId29" Type="http://schemas.openxmlformats.org/officeDocument/2006/relationships/hyperlink" Target="http://euroaarboretum.com.au/wpcproduct/mugga-ironbark/" TargetMode="External"/><Relationship Id="rId24" Type="http://schemas.openxmlformats.org/officeDocument/2006/relationships/hyperlink" Target="http://euroaarboretum.com.au/wpcproduct/snow-gum/" TargetMode="External"/><Relationship Id="rId40" Type="http://schemas.openxmlformats.org/officeDocument/2006/relationships/hyperlink" Target="http://euroaarboretum.com.au/wpcproduct/mitchells-wattle/" TargetMode="External"/><Relationship Id="rId45" Type="http://schemas.openxmlformats.org/officeDocument/2006/relationships/hyperlink" Target="http://euroaarboretum.com.au/wpcproduct/golden-wattle/" TargetMode="External"/><Relationship Id="rId66" Type="http://schemas.openxmlformats.org/officeDocument/2006/relationships/hyperlink" Target="http://euroaarboretum.com.au/wpcproduct/slender-hop-bush/" TargetMode="External"/><Relationship Id="rId87" Type="http://schemas.openxmlformats.org/officeDocument/2006/relationships/hyperlink" Target="http://euroaarboretum.com.au/wpcproduct/grey-everlasting/" TargetMode="External"/><Relationship Id="rId110" Type="http://schemas.openxmlformats.org/officeDocument/2006/relationships/hyperlink" Target="http://euroaarboretum.com.au/wpcproduct/berry-saltbush/" TargetMode="External"/><Relationship Id="rId115" Type="http://schemas.openxmlformats.org/officeDocument/2006/relationships/hyperlink" Target="http://euroaarboretum.com.au/wpcproduct/kidney-weed/" TargetMode="External"/><Relationship Id="rId131" Type="http://schemas.openxmlformats.org/officeDocument/2006/relationships/hyperlink" Target="http://euroaarboretum.com.au/wpcproduct/clustered-everlasting/" TargetMode="External"/><Relationship Id="rId136" Type="http://schemas.openxmlformats.org/officeDocument/2006/relationships/hyperlink" Target="http://euroaarboretum.com.au/wpcproduct/pale-flax%e2%80%90lily/" TargetMode="External"/><Relationship Id="rId157" Type="http://schemas.openxmlformats.org/officeDocument/2006/relationships/hyperlink" Target="http://euroaarboretum.com.au/wpcproduct/common-swamp-wallaby-grass/" TargetMode="External"/><Relationship Id="rId178" Type="http://schemas.openxmlformats.org/officeDocument/2006/relationships/hyperlink" Target="http://euroaarboretum.com.au/wpcproduct/magenta-storksbill/" TargetMode="External"/><Relationship Id="rId61" Type="http://schemas.openxmlformats.org/officeDocument/2006/relationships/hyperlink" Target="http://euroaarboretum.com.au/wpcproduct/gorse-bitter-pea/" TargetMode="External"/><Relationship Id="rId82" Type="http://schemas.openxmlformats.org/officeDocument/2006/relationships/hyperlink" Target="http://euroaarboretum.com.au/wpcproduct/tree-violet/" TargetMode="External"/><Relationship Id="rId152" Type="http://schemas.openxmlformats.org/officeDocument/2006/relationships/hyperlink" Target="http://euroaarboretum.com.au/wpcproduct/broughton-pea/" TargetMode="External"/><Relationship Id="rId173" Type="http://schemas.openxmlformats.org/officeDocument/2006/relationships/hyperlink" Target="http://euroaarboretum.com.au/wpcproduct/red-anther-wallaby-grass/" TargetMode="External"/><Relationship Id="rId194" Type="http://schemas.openxmlformats.org/officeDocument/2006/relationships/hyperlink" Target="http://euroaarboretum.com.au/wpcproduct/kurrajong/" TargetMode="External"/><Relationship Id="rId199" Type="http://schemas.openxmlformats.org/officeDocument/2006/relationships/hyperlink" Target="https://euroaarboretum.com.au/wpcproduct/round-leaf-mint-bush/" TargetMode="External"/><Relationship Id="rId19" Type="http://schemas.openxmlformats.org/officeDocument/2006/relationships/hyperlink" Target="http://euroaarboretum.com.au/wpcproduct/red-stringybark/" TargetMode="External"/><Relationship Id="rId14" Type="http://schemas.openxmlformats.org/officeDocument/2006/relationships/hyperlink" Target="http://euroaarboretum.com.au/wpcproduct/mountain-swamp-gum/" TargetMode="External"/><Relationship Id="rId30" Type="http://schemas.openxmlformats.org/officeDocument/2006/relationships/hyperlink" Target="http://euroaarboretum.com.au/wpcproduct/red-ironbark/" TargetMode="External"/><Relationship Id="rId35" Type="http://schemas.openxmlformats.org/officeDocument/2006/relationships/hyperlink" Target="http://euroaarboretum.com.au/wpcproduct/showy-wattle/" TargetMode="External"/><Relationship Id="rId56" Type="http://schemas.openxmlformats.org/officeDocument/2006/relationships/hyperlink" Target="http://euroaarboretum.com.au/wpcproduct/rock-correa/" TargetMode="External"/><Relationship Id="rId77" Type="http://schemas.openxmlformats.org/officeDocument/2006/relationships/hyperlink" Target="http://euroaarboretum.com.au/wpcproduct/mountain-tea-tree/" TargetMode="External"/><Relationship Id="rId100" Type="http://schemas.openxmlformats.org/officeDocument/2006/relationships/hyperlink" Target="http://euroaarboretum.com.au/wpcproduct/matted-bush%e2%80%90pea/" TargetMode="External"/><Relationship Id="rId105" Type="http://schemas.openxmlformats.org/officeDocument/2006/relationships/hyperlink" Target="http://euroaarboretum.com.au/wpcproduct/leafy-templetonia/" TargetMode="External"/><Relationship Id="rId126" Type="http://schemas.openxmlformats.org/officeDocument/2006/relationships/hyperlink" Target="http://euroaarboretum.com.au/wpcproduct/cut-leaf-daisy/" TargetMode="External"/><Relationship Id="rId147" Type="http://schemas.openxmlformats.org/officeDocument/2006/relationships/hyperlink" Target="http://euroaarboretum.com.au/wpcproduct/drumsticks/" TargetMode="External"/><Relationship Id="rId168" Type="http://schemas.openxmlformats.org/officeDocument/2006/relationships/hyperlink" Target="http://euroaarboretum.com.au/wpcproduct/common-tussock-grass/" TargetMode="External"/><Relationship Id="rId8" Type="http://schemas.openxmlformats.org/officeDocument/2006/relationships/hyperlink" Target="http://euroaarboretum.com.au/wpcproduct/silver-banksia/" TargetMode="External"/><Relationship Id="rId51" Type="http://schemas.openxmlformats.org/officeDocument/2006/relationships/hyperlink" Target="http://euroaarboretum.com.au/wpcproduct/common-cassinia/" TargetMode="External"/><Relationship Id="rId72" Type="http://schemas.openxmlformats.org/officeDocument/2006/relationships/hyperlink" Target="http://euroaarboretum.com.au/wpcproduct/hemp-bush/" TargetMode="External"/><Relationship Id="rId93" Type="http://schemas.openxmlformats.org/officeDocument/2006/relationships/hyperlink" Target="http://euroaarboretum.com.au/wpcproduct/prunus-pomaderris/" TargetMode="External"/><Relationship Id="rId98" Type="http://schemas.openxmlformats.org/officeDocument/2006/relationships/hyperlink" Target="http://euroaarboretum.com.au/wpcproduct/twiggy-bush-pea/" TargetMode="External"/><Relationship Id="rId121" Type="http://schemas.openxmlformats.org/officeDocument/2006/relationships/hyperlink" Target="http://euroaarboretum.com.au/wpcproduct/grey-guinea-flower/" TargetMode="External"/><Relationship Id="rId142" Type="http://schemas.openxmlformats.org/officeDocument/2006/relationships/hyperlink" Target="http://euroaarboretum.com.au/wpcproduct/native-flax/" TargetMode="External"/><Relationship Id="rId163" Type="http://schemas.openxmlformats.org/officeDocument/2006/relationships/hyperlink" Target="http://euroaarboretum.com.au/wpcproduct/knob-sedge/" TargetMode="External"/><Relationship Id="rId184" Type="http://schemas.openxmlformats.org/officeDocument/2006/relationships/hyperlink" Target="http://euroaarboretum.com.au/wpcproduct/frosted-goosefoot/" TargetMode="External"/><Relationship Id="rId189" Type="http://schemas.openxmlformats.org/officeDocument/2006/relationships/hyperlink" Target="http://euroaarboretum.com.au/wpcproduct/blue-finger-flower/" TargetMode="External"/><Relationship Id="rId3" Type="http://schemas.openxmlformats.org/officeDocument/2006/relationships/hyperlink" Target="http://euroaarboretum.com.au/wpcproduct/black-wattle/" TargetMode="External"/><Relationship Id="rId25" Type="http://schemas.openxmlformats.org/officeDocument/2006/relationships/hyperlink" Target="http://euroaarboretum.com.au/wpcproduct/red-box/" TargetMode="External"/><Relationship Id="rId46" Type="http://schemas.openxmlformats.org/officeDocument/2006/relationships/hyperlink" Target="http://euroaarboretum.com.au/wpcproduct/red-stem-wattle/" TargetMode="External"/><Relationship Id="rId67" Type="http://schemas.openxmlformats.org/officeDocument/2006/relationships/hyperlink" Target="http://euroaarboretum.com.au/wpcproduct/wedge-leaf-hop-bush/" TargetMode="External"/><Relationship Id="rId116" Type="http://schemas.openxmlformats.org/officeDocument/2006/relationships/hyperlink" Target="http://euroaarboretum.com.au/wpcproduct/saloop/" TargetMode="External"/><Relationship Id="rId137" Type="http://schemas.openxmlformats.org/officeDocument/2006/relationships/hyperlink" Target="http://euroaarboretum.com.au/wpcproduct/tasman-flax-lily/" TargetMode="External"/><Relationship Id="rId158" Type="http://schemas.openxmlformats.org/officeDocument/2006/relationships/hyperlink" Target="http://euroaarboretum.com.au/wpcproduct/common-wheat-grass/" TargetMode="External"/><Relationship Id="rId20" Type="http://schemas.openxmlformats.org/officeDocument/2006/relationships/hyperlink" Target="http://euroaarboretum.com.au/wpcproduct/yellow-box/" TargetMode="External"/><Relationship Id="rId41" Type="http://schemas.openxmlformats.org/officeDocument/2006/relationships/hyperlink" Target="http://euroaarboretum.com.au/wpcproduct/mallee-wattle/" TargetMode="External"/><Relationship Id="rId62" Type="http://schemas.openxmlformats.org/officeDocument/2006/relationships/hyperlink" Target="http://euroaarboretum.com.au/wpcproduct/grey-parrot-pea/" TargetMode="External"/><Relationship Id="rId83" Type="http://schemas.openxmlformats.org/officeDocument/2006/relationships/hyperlink" Target="http://euroaarboretum.com.au/wpcproduct/mountain-mirbelia/" TargetMode="External"/><Relationship Id="rId88" Type="http://schemas.openxmlformats.org/officeDocument/2006/relationships/hyperlink" Target="http://euroaarboretum.com.au/wpcproduct/bootlace-bush/" TargetMode="External"/><Relationship Id="rId111" Type="http://schemas.openxmlformats.org/officeDocument/2006/relationships/hyperlink" Target="http://euroaarboretum.com.au/wpcproduct/common-apple-berry/" TargetMode="External"/><Relationship Id="rId132" Type="http://schemas.openxmlformats.org/officeDocument/2006/relationships/hyperlink" Target="http://euroaarboretum.com.au/wpcproduct/pink-bindweed/" TargetMode="External"/><Relationship Id="rId153" Type="http://schemas.openxmlformats.org/officeDocument/2006/relationships/hyperlink" Target="http://euroaarboretum.com.au/wpcproduct/spur-velleia/" TargetMode="External"/><Relationship Id="rId174" Type="http://schemas.openxmlformats.org/officeDocument/2006/relationships/hyperlink" Target="http://euroaarboretum.com.au/wpcproduct/bristly-wallaby-grass/" TargetMode="External"/><Relationship Id="rId179" Type="http://schemas.openxmlformats.org/officeDocument/2006/relationships/hyperlink" Target="http://euroaarboretum.com.au/wpcproduct/kamarooka-mallee/" TargetMode="External"/><Relationship Id="rId195" Type="http://schemas.openxmlformats.org/officeDocument/2006/relationships/hyperlink" Target="http://euroaarboretum.com.au/wpcproduct/small-grass-tree/" TargetMode="External"/><Relationship Id="rId190" Type="http://schemas.openxmlformats.org/officeDocument/2006/relationships/hyperlink" Target="http://euroaarboretum.com.au/wpcproduct/spreading-flax-lily/" TargetMode="External"/><Relationship Id="rId15" Type="http://schemas.openxmlformats.org/officeDocument/2006/relationships/hyperlink" Target="http://euroaarboretum.com.au/wpcproduct/broad-leaved-peppermint/" TargetMode="External"/><Relationship Id="rId36" Type="http://schemas.openxmlformats.org/officeDocument/2006/relationships/hyperlink" Target="http://euroaarboretum.com.au/wpcproduct/bent-leaf-wattle/" TargetMode="External"/><Relationship Id="rId57" Type="http://schemas.openxmlformats.org/officeDocument/2006/relationships/hyperlink" Target="http://euroaarboretum.com.au/wpcproduct/mountain-correa/" TargetMode="External"/><Relationship Id="rId106" Type="http://schemas.openxmlformats.org/officeDocument/2006/relationships/hyperlink" Target="http://euroaarboretum.com.au/wpcproduct/pink-bells/" TargetMode="External"/><Relationship Id="rId127" Type="http://schemas.openxmlformats.org/officeDocument/2006/relationships/hyperlink" Target="http://euroaarboretum.com.au/wpcproduct/yellow-bulbine-lily/" TargetMode="External"/><Relationship Id="rId10" Type="http://schemas.openxmlformats.org/officeDocument/2006/relationships/hyperlink" Target="http://euroaarboretum.com.au/wpcproduct/white-box/" TargetMode="External"/><Relationship Id="rId31" Type="http://schemas.openxmlformats.org/officeDocument/2006/relationships/hyperlink" Target="http://euroaarboretum.com.au/wpcproduct/manna-gum/" TargetMode="External"/><Relationship Id="rId52" Type="http://schemas.openxmlformats.org/officeDocument/2006/relationships/hyperlink" Target="http://euroaarboretum.com.au/wpcproduct/drooping-cassinia/" TargetMode="External"/><Relationship Id="rId73" Type="http://schemas.openxmlformats.org/officeDocument/2006/relationships/hyperlink" Target="http://euroaarboretum.com.au/wpcproduct/erect-guinea-flower/" TargetMode="External"/><Relationship Id="rId78" Type="http://schemas.openxmlformats.org/officeDocument/2006/relationships/hyperlink" Target="http://euroaarboretum.com.au/wpcproduct/woolly-tea-tree/" TargetMode="External"/><Relationship Id="rId94" Type="http://schemas.openxmlformats.org/officeDocument/2006/relationships/hyperlink" Target="http://euroaarboretum.com.au/wpcproduct/cluster-pomaderris/" TargetMode="External"/><Relationship Id="rId99" Type="http://schemas.openxmlformats.org/officeDocument/2006/relationships/hyperlink" Target="http://euroaarboretum.com.au/wpcproduct/loose-flower-bush-pea/" TargetMode="External"/><Relationship Id="rId101" Type="http://schemas.openxmlformats.org/officeDocument/2006/relationships/hyperlink" Target="http://euroaarboretum.com.au/wpcproduct/heathy-bush-pea/" TargetMode="External"/><Relationship Id="rId122" Type="http://schemas.openxmlformats.org/officeDocument/2006/relationships/hyperlink" Target="http://euroaarboretum.com.au/wpcproduct/running-postman/" TargetMode="External"/><Relationship Id="rId143" Type="http://schemas.openxmlformats.org/officeDocument/2006/relationships/hyperlink" Target="http://euroaarboretum.com.au/wpcproduct/mirnong-yam-daisy/" TargetMode="External"/><Relationship Id="rId148" Type="http://schemas.openxmlformats.org/officeDocument/2006/relationships/hyperlink" Target="http://euroaarboretum.com.au/wpcproduct/chamomile-sunray/" TargetMode="External"/><Relationship Id="rId164" Type="http://schemas.openxmlformats.org/officeDocument/2006/relationships/hyperlink" Target="http://euroaarboretum.com.au/wpcproduct/rush-sedge/" TargetMode="External"/><Relationship Id="rId169" Type="http://schemas.openxmlformats.org/officeDocument/2006/relationships/hyperlink" Target="http://euroaarboretum.com.au/wpcproduct/soft-tussock-grass/" TargetMode="External"/><Relationship Id="rId185" Type="http://schemas.openxmlformats.org/officeDocument/2006/relationships/hyperlink" Target="http://euroaarboretum.com.au/wpcproduct/handsome-flat-pea/" TargetMode="External"/><Relationship Id="rId4" Type="http://schemas.openxmlformats.org/officeDocument/2006/relationships/hyperlink" Target="http://euroaarboretum.com.au/wpcproduct/blackwood-wattle/" TargetMode="External"/><Relationship Id="rId9" Type="http://schemas.openxmlformats.org/officeDocument/2006/relationships/hyperlink" Target="http://euroaarboretum.com.au/wpcproduct/white-cypress-pine/" TargetMode="External"/><Relationship Id="rId180" Type="http://schemas.openxmlformats.org/officeDocument/2006/relationships/hyperlink" Target="http://euroaarboretum.com.au/wpcproduct/hooked-needlewood/" TargetMode="External"/><Relationship Id="rId26" Type="http://schemas.openxmlformats.org/officeDocument/2006/relationships/hyperlink" Target="http://euroaarboretum.com.au/wpcproduct/blue-mallee/" TargetMode="External"/><Relationship Id="rId47" Type="http://schemas.openxmlformats.org/officeDocument/2006/relationships/hyperlink" Target="http://euroaarboretum.com.au/wpcproduct/varnish-wattle/" TargetMode="External"/><Relationship Id="rId68" Type="http://schemas.openxmlformats.org/officeDocument/2006/relationships/hyperlink" Target="http://euroaarboretum.com.au/wpcproduct/common-heath/" TargetMode="External"/><Relationship Id="rId89" Type="http://schemas.openxmlformats.org/officeDocument/2006/relationships/hyperlink" Target="http://euroaarboretum.com.au/wpcproduct/common-rice%c2%ad%e2%80%90flower/" TargetMode="External"/><Relationship Id="rId112" Type="http://schemas.openxmlformats.org/officeDocument/2006/relationships/hyperlink" Target="http://euroaarboretum.com.au/wpcproduct/creeping-bossiaea/" TargetMode="External"/><Relationship Id="rId133" Type="http://schemas.openxmlformats.org/officeDocument/2006/relationships/hyperlink" Target="http://euroaarboretum.com.au/wpcproduct/button-everlasting/" TargetMode="External"/><Relationship Id="rId154" Type="http://schemas.openxmlformats.org/officeDocument/2006/relationships/hyperlink" Target="http://euroaarboretum.com.au/wpcproduct/fuzzy-new-holland-daisy/" TargetMode="External"/><Relationship Id="rId175" Type="http://schemas.openxmlformats.org/officeDocument/2006/relationships/hyperlink" Target="http://euroaarboretum.com.au/wpcproduct/kangaroo-grass/" TargetMode="External"/><Relationship Id="rId196" Type="http://schemas.openxmlformats.org/officeDocument/2006/relationships/hyperlink" Target="http://euroaarboretum.com.au/wpcproduct/corflute-guards/" TargetMode="External"/><Relationship Id="rId200" Type="http://schemas.openxmlformats.org/officeDocument/2006/relationships/printerSettings" Target="../printerSettings/printerSettings2.bin"/><Relationship Id="rId16" Type="http://schemas.openxmlformats.org/officeDocument/2006/relationships/hyperlink" Target="http://euroaarboretum.com.au/wpcproduct/blue-gum/" TargetMode="External"/><Relationship Id="rId37" Type="http://schemas.openxmlformats.org/officeDocument/2006/relationships/hyperlink" Target="http://euroaarboretum.com.au/wpcproduct/spreading-wattle/" TargetMode="External"/><Relationship Id="rId58" Type="http://schemas.openxmlformats.org/officeDocument/2006/relationships/hyperlink" Target="http://euroaarboretum.com.au/wpcproduct/common-correa/" TargetMode="External"/><Relationship Id="rId79" Type="http://schemas.openxmlformats.org/officeDocument/2006/relationships/hyperlink" Target="http://euroaarboretum.com.au/wpcproduct/river-tea-tree/" TargetMode="External"/><Relationship Id="rId102" Type="http://schemas.openxmlformats.org/officeDocument/2006/relationships/hyperlink" Target="http://euroaarboretum.com.au/wpcproduct/highland-bush-pea/" TargetMode="External"/><Relationship Id="rId123" Type="http://schemas.openxmlformats.org/officeDocument/2006/relationships/hyperlink" Target="http://euroaarboretum.com.au/wpcproduct/nodding-chocolate-lily/" TargetMode="External"/><Relationship Id="rId144" Type="http://schemas.openxmlformats.org/officeDocument/2006/relationships/hyperlink" Target="http://euroaarboretum.com.au/wpcproduct/minnie-daisy/" TargetMode="External"/><Relationship Id="rId90" Type="http://schemas.openxmlformats.org/officeDocument/2006/relationships/hyperlink" Target="http://euroaarboretum.com.au/wpcproduct/slender-rice-flower/" TargetMode="External"/><Relationship Id="rId165" Type="http://schemas.openxmlformats.org/officeDocument/2006/relationships/hyperlink" Target="http://euroaarboretum.com.au/wpcproduct/silky-blue-grass/" TargetMode="External"/><Relationship Id="rId186" Type="http://schemas.openxmlformats.org/officeDocument/2006/relationships/hyperlink" Target="http://euroaarboretum.com.au/wpcproduct/trailing-shaggy-pea/" TargetMode="External"/><Relationship Id="rId27" Type="http://schemas.openxmlformats.org/officeDocument/2006/relationships/hyperlink" Target="http://euroaarboretum.com.au/wpcproduct/narrow-leaved-peppermint/" TargetMode="External"/><Relationship Id="rId48" Type="http://schemas.openxmlformats.org/officeDocument/2006/relationships/hyperlink" Target="http://euroaarboretum.com.au/wpcproduct/sweet-bursaria/" TargetMode="External"/><Relationship Id="rId69" Type="http://schemas.openxmlformats.org/officeDocument/2006/relationships/hyperlink" Target="http://euroaarboretum.com.au/wpcproduct/spreading-eutaxia/" TargetMode="External"/><Relationship Id="rId113" Type="http://schemas.openxmlformats.org/officeDocument/2006/relationships/hyperlink" Target="http://euroaarboretum.com.au/wpcproduct/mountain-clematis/" TargetMode="External"/><Relationship Id="rId134" Type="http://schemas.openxmlformats.org/officeDocument/2006/relationships/hyperlink" Target="http://euroaarboretum.com.au/wpcproduct/swamp-billy-buttons/" TargetMode="External"/><Relationship Id="rId80" Type="http://schemas.openxmlformats.org/officeDocument/2006/relationships/hyperlink" Target="http://euroaarboretum.com.au/wpcproduct/rough-barked-honey-myrtle/" TargetMode="External"/><Relationship Id="rId155" Type="http://schemas.openxmlformats.org/officeDocument/2006/relationships/hyperlink" Target="http://euroaarboretum.com.au/wpcproduct/tall-bluebell/" TargetMode="External"/><Relationship Id="rId176" Type="http://schemas.openxmlformats.org/officeDocument/2006/relationships/hyperlink" Target="http://euroaarboretum.com.au/wpcproduct/wire-mesh-guards-wallaby/" TargetMode="External"/><Relationship Id="rId197" Type="http://schemas.openxmlformats.org/officeDocument/2006/relationships/hyperlink" Target="http://euroaarboretum.com.au/wpcproduct/tassel-sedge/" TargetMode="External"/><Relationship Id="rId17" Type="http://schemas.openxmlformats.org/officeDocument/2006/relationships/hyperlink" Target="http://euroaarboretum.com.au/wpcproduct/long-leaf-box/" TargetMode="External"/><Relationship Id="rId38" Type="http://schemas.openxmlformats.org/officeDocument/2006/relationships/hyperlink" Target="http://euroaarboretum.com.au/wpcproduct/ploughshare-wattle/" TargetMode="External"/><Relationship Id="rId59" Type="http://schemas.openxmlformats.org/officeDocument/2006/relationships/hyperlink" Target="http://euroaarboretum.com.au/wpcproduct/hop-bitter-pea/" TargetMode="External"/><Relationship Id="rId103" Type="http://schemas.openxmlformats.org/officeDocument/2006/relationships/hyperlink" Target="http://euroaarboretum.com.au/wpcproduct/narrow-leaf-desert-cassia/" TargetMode="External"/><Relationship Id="rId124" Type="http://schemas.openxmlformats.org/officeDocument/2006/relationships/hyperlink" Target="http://euroaarboretum.com.au/wpcproduct/small-vanilla-lily/" TargetMode="External"/><Relationship Id="rId70" Type="http://schemas.openxmlformats.org/officeDocument/2006/relationships/hyperlink" Target="http://euroaarboretum.com.au/wpcproduct/common-eutaxia/" TargetMode="External"/><Relationship Id="rId91" Type="http://schemas.openxmlformats.org/officeDocument/2006/relationships/hyperlink" Target="http://euroaarboretum.com.au/wpcproduct/weeping-pittosporum/" TargetMode="External"/><Relationship Id="rId145" Type="http://schemas.openxmlformats.org/officeDocument/2006/relationships/hyperlink" Target="http://euroaarboretum.com.au/wpcproduct/austral-storks-bill/" TargetMode="External"/><Relationship Id="rId166" Type="http://schemas.openxmlformats.org/officeDocument/2006/relationships/hyperlink" Target="http://euroaarboretum.com.au/wpcproduct/spiny-headed-mat-rush/" TargetMode="External"/><Relationship Id="rId187" Type="http://schemas.openxmlformats.org/officeDocument/2006/relationships/hyperlink" Target="http://euroaarboretum.com.au/wpcproduct/vanilla-lily/" TargetMode="External"/><Relationship Id="rId1" Type="http://schemas.openxmlformats.org/officeDocument/2006/relationships/hyperlink" Target="http://euroaarboretum.com.au/wpcproduct/silver-wattle/" TargetMode="External"/><Relationship Id="rId28" Type="http://schemas.openxmlformats.org/officeDocument/2006/relationships/hyperlink" Target="http://euroaarboretum.com.au/wpcproduct/candlebark/" TargetMode="External"/><Relationship Id="rId49" Type="http://schemas.openxmlformats.org/officeDocument/2006/relationships/hyperlink" Target="http://euroaarboretum.com.au/wpcproduct/river-bottlebrush/" TargetMode="External"/><Relationship Id="rId114" Type="http://schemas.openxmlformats.org/officeDocument/2006/relationships/hyperlink" Target="http://euroaarboretum.com.au/wpcproduct/small-leaved-clematis/" TargetMode="External"/><Relationship Id="rId60" Type="http://schemas.openxmlformats.org/officeDocument/2006/relationships/hyperlink" Target="http://euroaarboretum.com.au/wpcproduct/narrow-leaf-bitter-pea/" TargetMode="External"/><Relationship Id="rId81" Type="http://schemas.openxmlformats.org/officeDocument/2006/relationships/hyperlink" Target="http://euroaarboretum.com.au/wpcproduct/broombush/" TargetMode="External"/><Relationship Id="rId135" Type="http://schemas.openxmlformats.org/officeDocument/2006/relationships/hyperlink" Target="http://euroaarboretum.com.au/wpcproduct/billy-buttons/" TargetMode="External"/><Relationship Id="rId156" Type="http://schemas.openxmlformats.org/officeDocument/2006/relationships/hyperlink" Target="http://euroaarboretum.com.au/wpcproduct/sticky-everlasting/" TargetMode="External"/><Relationship Id="rId177" Type="http://schemas.openxmlformats.org/officeDocument/2006/relationships/hyperlink" Target="http://euroaarboretum.com.au/wpcproduct/grey-mulga/" TargetMode="External"/><Relationship Id="rId198" Type="http://schemas.openxmlformats.org/officeDocument/2006/relationships/hyperlink" Target="http://euroaarboretum.com.au/wpcproduct/happy-wanderer-purple-coral-pea/" TargetMode="External"/><Relationship Id="rId18" Type="http://schemas.openxmlformats.org/officeDocument/2006/relationships/hyperlink" Target="http://euroaarboretum.com.au/wpcproduct/yellow-gum/" TargetMode="External"/><Relationship Id="rId39" Type="http://schemas.openxmlformats.org/officeDocument/2006/relationships/hyperlink" Target="http://euroaarboretum.com.au/wpcproduct/woolly-wattle/" TargetMode="External"/><Relationship Id="rId50" Type="http://schemas.openxmlformats.org/officeDocument/2006/relationships/hyperlink" Target="http://euroaarboretum.com.au/wpcproduct/fringe-myrtle/" TargetMode="External"/><Relationship Id="rId104" Type="http://schemas.openxmlformats.org/officeDocument/2006/relationships/hyperlink" Target="http://euroaarboretum.com.au/wpcproduct/dusty-miller/" TargetMode="External"/><Relationship Id="rId125" Type="http://schemas.openxmlformats.org/officeDocument/2006/relationships/hyperlink" Target="http://euroaarboretum.com.au/wpcproduct/chocolate-lily/" TargetMode="External"/><Relationship Id="rId146" Type="http://schemas.openxmlformats.org/officeDocument/2006/relationships/hyperlink" Target="http://euroaarboretum.com.au/wpcproduct/mulla-mulla/" TargetMode="External"/><Relationship Id="rId167" Type="http://schemas.openxmlformats.org/officeDocument/2006/relationships/hyperlink" Target="http://euroaarboretum.com.au/wpcproduct/weeping-grass/" TargetMode="External"/><Relationship Id="rId188" Type="http://schemas.openxmlformats.org/officeDocument/2006/relationships/hyperlink" Target="http://euroaarboretum.com.au/wpcproduct/swamp-dais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J32"/>
  <sheetViews>
    <sheetView tabSelected="1" zoomScaleNormal="100" workbookViewId="0">
      <selection activeCell="B8" sqref="B8"/>
    </sheetView>
  </sheetViews>
  <sheetFormatPr defaultColWidth="9.44140625" defaultRowHeight="13.2" x14ac:dyDescent="0.25"/>
  <cols>
    <col min="1" max="1" width="42.109375" style="49" customWidth="1"/>
    <col min="2" max="2" width="41.77734375" style="49" customWidth="1"/>
    <col min="3" max="3" width="17" style="49" customWidth="1"/>
    <col min="4" max="4" width="18.109375" style="49" customWidth="1"/>
    <col min="5" max="5" width="20.77734375" style="49" customWidth="1"/>
    <col min="6" max="6" width="16.33203125" style="49" customWidth="1"/>
    <col min="7" max="7" width="19.77734375" style="49" bestFit="1" customWidth="1"/>
    <col min="8" max="8" width="12.109375" style="49" bestFit="1" customWidth="1"/>
    <col min="9" max="9" width="12.77734375" style="49" customWidth="1"/>
    <col min="10" max="10" width="52.109375" style="49" customWidth="1"/>
    <col min="11" max="16384" width="9.44140625" style="49"/>
  </cols>
  <sheetData>
    <row r="1" spans="1:10" ht="49.2" customHeight="1" x14ac:dyDescent="0.25">
      <c r="A1" s="170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44.4" customHeigh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</row>
    <row r="3" spans="1:10" ht="32.700000000000003" customHeight="1" x14ac:dyDescent="0.25">
      <c r="A3" s="175" t="s">
        <v>1</v>
      </c>
      <c r="B3" s="216"/>
      <c r="C3" s="221" t="s">
        <v>2</v>
      </c>
      <c r="D3" s="222"/>
      <c r="E3" s="220"/>
      <c r="F3" s="220"/>
      <c r="G3" s="50"/>
      <c r="H3" s="52"/>
      <c r="I3" s="52"/>
      <c r="J3" s="53"/>
    </row>
    <row r="4" spans="1:10" s="56" customFormat="1" ht="32.700000000000003" customHeight="1" x14ac:dyDescent="0.25">
      <c r="A4" s="175" t="s">
        <v>3</v>
      </c>
      <c r="B4" s="216"/>
      <c r="C4" s="221" t="s">
        <v>4</v>
      </c>
      <c r="D4" s="222"/>
      <c r="E4" s="228"/>
      <c r="F4" s="229"/>
      <c r="G4" s="54"/>
      <c r="H4" s="54"/>
      <c r="I4" s="54"/>
      <c r="J4" s="55"/>
    </row>
    <row r="5" spans="1:10" s="56" customFormat="1" ht="32.700000000000003" customHeight="1" x14ac:dyDescent="0.25">
      <c r="A5" s="175" t="s">
        <v>5</v>
      </c>
      <c r="B5" s="216"/>
      <c r="C5" s="223" t="s">
        <v>6</v>
      </c>
      <c r="D5" s="224"/>
      <c r="E5" s="238"/>
      <c r="F5" s="238"/>
      <c r="G5" s="54"/>
      <c r="H5" s="52"/>
      <c r="I5" s="54"/>
      <c r="J5" s="55"/>
    </row>
    <row r="6" spans="1:10" ht="32.700000000000003" customHeight="1" x14ac:dyDescent="0.25">
      <c r="A6" s="176" t="s">
        <v>7</v>
      </c>
      <c r="B6" s="216"/>
      <c r="C6" s="221" t="s">
        <v>8</v>
      </c>
      <c r="D6" s="222"/>
      <c r="E6" s="220"/>
      <c r="F6" s="220"/>
      <c r="G6" s="50"/>
      <c r="H6" s="57"/>
      <c r="I6" s="50"/>
      <c r="J6" s="58"/>
    </row>
    <row r="7" spans="1:10" ht="32.700000000000003" customHeight="1" x14ac:dyDescent="0.25">
      <c r="A7" s="175" t="s">
        <v>9</v>
      </c>
      <c r="B7" s="217"/>
      <c r="C7" s="221" t="s">
        <v>10</v>
      </c>
      <c r="D7" s="222"/>
      <c r="E7" s="227"/>
      <c r="F7" s="227"/>
      <c r="G7" s="57"/>
      <c r="H7" s="50"/>
      <c r="I7" s="58"/>
      <c r="J7" s="59"/>
    </row>
    <row r="8" spans="1:10" ht="32.700000000000003" customHeight="1" x14ac:dyDescent="0.25">
      <c r="A8" s="175" t="s">
        <v>11</v>
      </c>
      <c r="B8" s="216"/>
      <c r="C8" s="64"/>
      <c r="D8" s="64"/>
      <c r="E8" s="227"/>
      <c r="F8" s="227"/>
      <c r="G8" s="60"/>
      <c r="H8" s="50"/>
      <c r="I8" s="58"/>
      <c r="J8" s="50"/>
    </row>
    <row r="9" spans="1:10" ht="32.700000000000003" customHeight="1" x14ac:dyDescent="0.25">
      <c r="A9" s="176" t="s">
        <v>12</v>
      </c>
      <c r="B9" s="218"/>
      <c r="C9" s="225" t="s">
        <v>13</v>
      </c>
      <c r="D9" s="226"/>
      <c r="E9" s="227"/>
      <c r="F9" s="227"/>
      <c r="G9" s="61"/>
      <c r="H9" s="50"/>
      <c r="I9" s="50"/>
      <c r="J9" s="50"/>
    </row>
    <row r="10" spans="1:10" ht="32.700000000000003" customHeight="1" x14ac:dyDescent="0.25">
      <c r="A10" s="175" t="s">
        <v>14</v>
      </c>
      <c r="B10" s="218"/>
      <c r="C10" s="50"/>
      <c r="D10" s="50"/>
      <c r="E10" s="227"/>
      <c r="F10" s="227"/>
      <c r="G10" s="61"/>
      <c r="H10" s="50"/>
      <c r="I10" s="50"/>
      <c r="J10" s="50"/>
    </row>
    <row r="11" spans="1:10" ht="27.75" customHeight="1" x14ac:dyDescent="0.25">
      <c r="A11" s="62"/>
      <c r="B11" s="63"/>
      <c r="C11" s="63"/>
      <c r="D11" s="63"/>
      <c r="E11" s="63"/>
      <c r="F11" s="63"/>
      <c r="G11" s="63"/>
      <c r="H11" s="63"/>
      <c r="I11" s="50"/>
      <c r="J11" s="50"/>
    </row>
    <row r="12" spans="1:10" ht="36.6" customHeight="1" x14ac:dyDescent="0.25">
      <c r="A12" s="167" t="s">
        <v>15</v>
      </c>
      <c r="B12" s="168"/>
      <c r="C12" s="169" t="s">
        <v>16</v>
      </c>
      <c r="D12" s="169" t="s">
        <v>17</v>
      </c>
      <c r="E12" s="169" t="s">
        <v>18</v>
      </c>
      <c r="F12" s="169" t="s">
        <v>19</v>
      </c>
      <c r="G12" s="64"/>
      <c r="H12" s="64"/>
      <c r="I12" s="64"/>
      <c r="J12" s="64"/>
    </row>
    <row r="13" spans="1:10" ht="18" customHeight="1" x14ac:dyDescent="0.25">
      <c r="A13" s="65" t="s">
        <v>20</v>
      </c>
      <c r="B13" s="66"/>
      <c r="C13" s="67">
        <f>'Order Form'!N223</f>
        <v>3.7</v>
      </c>
      <c r="D13" s="68">
        <f>'Order Form'!M214</f>
        <v>0</v>
      </c>
      <c r="E13" s="69">
        <f>'Order Form'!L214</f>
        <v>0</v>
      </c>
      <c r="F13" s="67">
        <f>'Order Form'!N214</f>
        <v>0</v>
      </c>
      <c r="G13" s="50"/>
      <c r="H13" s="50"/>
      <c r="I13" s="64"/>
      <c r="J13" s="64"/>
    </row>
    <row r="14" spans="1:10" ht="18" customHeight="1" x14ac:dyDescent="0.25">
      <c r="A14" s="65" t="s">
        <v>21</v>
      </c>
      <c r="B14" s="70"/>
      <c r="C14" s="67">
        <f>'Order Form'!N224</f>
        <v>4.5</v>
      </c>
      <c r="D14" s="68">
        <f>'Order Form'!M215</f>
        <v>0</v>
      </c>
      <c r="E14" s="69">
        <f>'Order Form'!L215</f>
        <v>0</v>
      </c>
      <c r="F14" s="67">
        <f>'Order Form'!N215</f>
        <v>0</v>
      </c>
      <c r="G14" s="50"/>
      <c r="H14" s="50"/>
      <c r="I14" s="64"/>
      <c r="J14" s="64"/>
    </row>
    <row r="15" spans="1:10" ht="18" customHeight="1" x14ac:dyDescent="0.25">
      <c r="A15" s="66" t="s">
        <v>22</v>
      </c>
      <c r="B15" s="70"/>
      <c r="C15" s="71" t="s">
        <v>23</v>
      </c>
      <c r="D15" s="72">
        <f>'Order Form'!M218</f>
        <v>0</v>
      </c>
      <c r="E15" s="73">
        <f>'Order Form'!L218</f>
        <v>0</v>
      </c>
      <c r="F15" s="67">
        <f>'Order Form'!N218</f>
        <v>0</v>
      </c>
      <c r="G15" s="50"/>
      <c r="H15" s="50"/>
      <c r="I15" s="64"/>
      <c r="J15" s="64"/>
    </row>
    <row r="16" spans="1:10" ht="21.75" customHeight="1" x14ac:dyDescent="0.25">
      <c r="A16" s="50"/>
      <c r="B16" s="74"/>
      <c r="C16" s="75"/>
      <c r="D16" s="75"/>
      <c r="E16" s="76"/>
      <c r="F16" s="77"/>
      <c r="G16" s="50"/>
      <c r="H16" s="50"/>
      <c r="I16" s="64"/>
      <c r="J16" s="64"/>
    </row>
    <row r="17" spans="1:10" ht="21.75" customHeight="1" thickBot="1" x14ac:dyDescent="0.3">
      <c r="A17" s="78"/>
      <c r="B17" s="79"/>
      <c r="C17" s="50"/>
      <c r="D17" s="50"/>
      <c r="E17" s="80" t="s">
        <v>24</v>
      </c>
      <c r="F17" s="81">
        <f>'Order Form'!N220</f>
        <v>0</v>
      </c>
      <c r="G17" s="50"/>
      <c r="H17" s="64"/>
      <c r="I17" s="64"/>
      <c r="J17" s="64"/>
    </row>
    <row r="18" spans="1:10" ht="18" customHeight="1" thickTop="1" x14ac:dyDescent="0.25">
      <c r="A18" s="219" t="s">
        <v>701</v>
      </c>
      <c r="B18" s="219"/>
      <c r="C18" s="219"/>
      <c r="D18" s="50"/>
      <c r="E18" s="82"/>
      <c r="F18" s="83"/>
      <c r="G18" s="83"/>
      <c r="H18" s="83"/>
      <c r="I18" s="83"/>
      <c r="J18" s="83"/>
    </row>
    <row r="19" spans="1:10" ht="15.6" customHeight="1" x14ac:dyDescent="0.25">
      <c r="A19" s="219"/>
      <c r="B19" s="219"/>
      <c r="C19" s="219"/>
      <c r="D19" s="50"/>
      <c r="E19" s="84" t="s">
        <v>25</v>
      </c>
      <c r="F19" s="85">
        <f>F17*0.2</f>
        <v>0</v>
      </c>
      <c r="G19" s="83"/>
      <c r="H19" s="83"/>
      <c r="I19" s="83"/>
      <c r="J19" s="83"/>
    </row>
    <row r="20" spans="1:10" ht="27" customHeight="1" x14ac:dyDescent="0.25">
      <c r="A20" s="62"/>
      <c r="B20" s="63"/>
      <c r="C20" s="63"/>
      <c r="D20" s="63"/>
      <c r="E20" s="63"/>
      <c r="F20" s="63"/>
      <c r="G20" s="50"/>
      <c r="H20" s="63"/>
      <c r="I20" s="50"/>
      <c r="J20" s="50"/>
    </row>
    <row r="21" spans="1:10" ht="27" customHeight="1" x14ac:dyDescent="0.25">
      <c r="A21" s="86" t="s">
        <v>26</v>
      </c>
      <c r="B21" s="63"/>
      <c r="C21" s="63"/>
      <c r="D21" s="63"/>
      <c r="E21" s="63"/>
      <c r="F21" s="63"/>
      <c r="G21" s="63"/>
      <c r="H21" s="63"/>
      <c r="I21" s="50"/>
      <c r="J21" s="50"/>
    </row>
    <row r="22" spans="1:10" ht="27" customHeight="1" x14ac:dyDescent="0.25">
      <c r="A22" s="86" t="s">
        <v>700</v>
      </c>
      <c r="B22" s="63"/>
      <c r="C22" s="63"/>
      <c r="D22" s="63"/>
      <c r="E22" s="63"/>
      <c r="F22" s="63"/>
      <c r="G22" s="63"/>
      <c r="H22" s="63"/>
      <c r="I22" s="50"/>
      <c r="J22" s="50"/>
    </row>
    <row r="23" spans="1:10" ht="27" customHeight="1" x14ac:dyDescent="0.25">
      <c r="A23" s="62" t="s">
        <v>27</v>
      </c>
      <c r="B23" s="63"/>
      <c r="C23" s="63"/>
      <c r="D23" s="63"/>
      <c r="E23" s="63"/>
      <c r="F23" s="63"/>
      <c r="G23" s="50"/>
      <c r="H23" s="63"/>
      <c r="I23" s="50"/>
      <c r="J23" s="50"/>
    </row>
    <row r="24" spans="1:10" ht="27" customHeight="1" x14ac:dyDescent="0.25">
      <c r="A24" s="87" t="s">
        <v>28</v>
      </c>
      <c r="B24" s="63"/>
      <c r="C24" s="63"/>
      <c r="D24" s="63"/>
      <c r="E24" s="63"/>
      <c r="F24" s="63"/>
      <c r="G24" s="63"/>
      <c r="H24" s="63"/>
      <c r="I24" s="50"/>
      <c r="J24" s="50"/>
    </row>
    <row r="25" spans="1:10" ht="27" customHeight="1" x14ac:dyDescent="0.25">
      <c r="A25" s="62" t="s">
        <v>29</v>
      </c>
      <c r="B25" s="63"/>
      <c r="C25" s="63"/>
      <c r="D25" s="63"/>
      <c r="E25" s="63"/>
      <c r="F25" s="63"/>
      <c r="G25" s="63"/>
      <c r="H25" s="63"/>
      <c r="I25" s="50"/>
      <c r="J25" s="50"/>
    </row>
    <row r="26" spans="1:10" ht="27" customHeight="1" x14ac:dyDescent="0.25">
      <c r="A26" s="62" t="s">
        <v>30</v>
      </c>
      <c r="B26" s="63"/>
      <c r="C26" s="63"/>
      <c r="D26" s="63"/>
      <c r="E26" s="63"/>
      <c r="F26" s="63"/>
      <c r="G26" s="63"/>
      <c r="H26" s="63"/>
      <c r="I26" s="50"/>
      <c r="J26" s="50"/>
    </row>
    <row r="27" spans="1:10" ht="27" customHeight="1" x14ac:dyDescent="0.25">
      <c r="A27" s="62" t="s">
        <v>31</v>
      </c>
      <c r="B27" s="88"/>
      <c r="C27" s="88"/>
      <c r="D27" s="88"/>
      <c r="E27" s="88"/>
      <c r="F27" s="88"/>
      <c r="G27" s="88"/>
      <c r="H27" s="88"/>
      <c r="I27" s="88"/>
      <c r="J27" s="88"/>
    </row>
    <row r="28" spans="1:10" ht="27" customHeight="1" x14ac:dyDescent="0.25">
      <c r="A28" s="62" t="s">
        <v>32</v>
      </c>
      <c r="B28" s="88"/>
      <c r="C28" s="88"/>
      <c r="D28" s="88"/>
      <c r="E28" s="88"/>
      <c r="F28" s="88"/>
      <c r="G28" s="88"/>
      <c r="H28" s="88"/>
      <c r="I28" s="88"/>
      <c r="J28" s="88"/>
    </row>
    <row r="29" spans="1:10" ht="27" customHeight="1" x14ac:dyDescent="0.25">
      <c r="A29" s="62" t="s">
        <v>699</v>
      </c>
      <c r="B29" s="88"/>
      <c r="C29" s="88"/>
      <c r="D29" s="88"/>
      <c r="E29" s="88"/>
      <c r="F29" s="88"/>
      <c r="G29" s="88"/>
      <c r="H29" s="88"/>
      <c r="I29" s="88"/>
      <c r="J29" s="88"/>
    </row>
    <row r="30" spans="1:10" ht="27" customHeight="1" x14ac:dyDescent="0.25">
      <c r="A30" s="62"/>
      <c r="B30" s="88"/>
      <c r="C30" s="88"/>
      <c r="D30" s="88"/>
      <c r="E30" s="88"/>
      <c r="F30" s="88"/>
      <c r="G30" s="88"/>
      <c r="H30" s="88"/>
      <c r="I30" s="88"/>
      <c r="J30" s="88"/>
    </row>
    <row r="31" spans="1:10" x14ac:dyDescent="0.25">
      <c r="F31" s="49" t="s">
        <v>33</v>
      </c>
    </row>
    <row r="32" spans="1:10" x14ac:dyDescent="0.25">
      <c r="A32" s="89"/>
      <c r="F32" s="49" t="s">
        <v>702</v>
      </c>
      <c r="H32" s="90">
        <v>46027</v>
      </c>
    </row>
  </sheetData>
  <sheetProtection algorithmName="SHA-512" hashValue="9Hv4iuzO3WoKXF5b1+pdYWtmpQ41HTTU0aDwsMsEBM1kBK0R01cR75mAhx9fj/mB79L7lOSs3af+gZL0L7Z0Hg==" saltValue="MQ5wnBebRtn9Mye0eGcM0A==" spinCount="100000" sheet="1" objects="1" scenarios="1" selectLockedCells="1"/>
  <protectedRanges>
    <protectedRange sqref="B3:B10" name="Range1"/>
    <protectedRange sqref="E6:F6" name="Range2"/>
    <protectedRange sqref="E3:F5" name="Range3"/>
    <protectedRange sqref="E7:F10" name="Range4"/>
  </protectedRanges>
  <mergeCells count="13">
    <mergeCell ref="A18:C19"/>
    <mergeCell ref="E3:F3"/>
    <mergeCell ref="C3:D3"/>
    <mergeCell ref="C4:D4"/>
    <mergeCell ref="C5:D5"/>
    <mergeCell ref="C9:D9"/>
    <mergeCell ref="E7:F8"/>
    <mergeCell ref="E6:F6"/>
    <mergeCell ref="E5:F5"/>
    <mergeCell ref="E4:F4"/>
    <mergeCell ref="C7:D7"/>
    <mergeCell ref="C6:D6"/>
    <mergeCell ref="E9:F10"/>
  </mergeCells>
  <conditionalFormatting sqref="D12">
    <cfRule type="expression" dxfId="1" priority="5">
      <formula>IF(SUM($D$13:$D$15)=0,1)</formula>
    </cfRule>
  </conditionalFormatting>
  <conditionalFormatting sqref="D13:D15">
    <cfRule type="expression" dxfId="0" priority="6">
      <formula>IF(SUM($D$13:$D$15)=0,1)</formula>
    </cfRule>
  </conditionalFormatting>
  <hyperlinks>
    <hyperlink ref="A21" r:id="rId1" display="mailto:info@euroaarboretum.com.au" xr:uid="{00000000-0004-0000-0000-000000000000}"/>
  </hyperlinks>
  <pageMargins left="0.7" right="0.7" top="0.75" bottom="0.75" header="0.3" footer="0.3"/>
  <pageSetup paperSize="9" fitToHeight="0" orientation="portrait" horizontalDpi="4294967293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76ECAD-D76F-4F8F-9B2F-E3E0AD30E000}">
          <x14:formula1>
            <xm:f>'Order Form'!$G$215:$G$223</xm:f>
          </x14:formula1>
          <xm:sqref>E3:F3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6114-9DF3-41EB-A775-352115EA7922}">
  <sheetPr codeName="Sheet2"/>
  <dimension ref="A1:O400"/>
  <sheetViews>
    <sheetView zoomScale="85" zoomScaleNormal="85" workbookViewId="0">
      <pane xSplit="2" ySplit="2" topLeftCell="F3" activePane="bottomRight" state="frozen"/>
      <selection pane="topRight" activeCell="G1" sqref="G1"/>
      <selection pane="bottomLeft" activeCell="A3" sqref="A3"/>
      <selection pane="bottomRight" activeCell="F193" sqref="F193"/>
    </sheetView>
  </sheetViews>
  <sheetFormatPr defaultColWidth="9.44140625" defaultRowHeight="18.75" customHeight="1" x14ac:dyDescent="0.25"/>
  <cols>
    <col min="1" max="1" width="28.33203125" style="4" customWidth="1"/>
    <col min="2" max="2" width="22.33203125" style="198" customWidth="1"/>
    <col min="3" max="3" width="14.33203125" style="6" hidden="1" customWidth="1"/>
    <col min="4" max="4" width="17.44140625" style="6" hidden="1" customWidth="1"/>
    <col min="5" max="5" width="9.6640625" style="6" hidden="1" customWidth="1"/>
    <col min="6" max="6" width="34.77734375" style="2" bestFit="1" customWidth="1"/>
    <col min="7" max="7" width="36.109375" style="1" bestFit="1" customWidth="1"/>
    <col min="8" max="8" width="18.5546875" style="1" bestFit="1" customWidth="1"/>
    <col min="9" max="9" width="15.109375" style="1" hidden="1" customWidth="1"/>
    <col min="10" max="10" width="16.44140625" style="5" hidden="1" customWidth="1"/>
    <col min="11" max="11" width="13.77734375" style="5" hidden="1" customWidth="1"/>
    <col min="12" max="12" width="12.77734375" style="5" hidden="1" customWidth="1"/>
    <col min="13" max="13" width="18.109375" style="5" hidden="1" customWidth="1"/>
    <col min="14" max="14" width="15.109375" style="7" customWidth="1"/>
    <col min="15" max="15" width="85.77734375" style="3" customWidth="1"/>
    <col min="16" max="16" width="14.109375" style="4" customWidth="1"/>
    <col min="17" max="17" width="27.44140625" style="4" customWidth="1"/>
    <col min="18" max="16384" width="9.44140625" style="4"/>
  </cols>
  <sheetData>
    <row r="1" spans="1:15" s="22" customFormat="1" ht="59.4" customHeight="1" x14ac:dyDescent="0.25">
      <c r="A1" s="161" t="s">
        <v>34</v>
      </c>
      <c r="B1" s="209" t="s">
        <v>35</v>
      </c>
      <c r="C1" s="173" t="s">
        <v>36</v>
      </c>
      <c r="D1" s="173" t="s">
        <v>37</v>
      </c>
      <c r="E1" s="173" t="s">
        <v>38</v>
      </c>
      <c r="F1" s="162" t="s">
        <v>39</v>
      </c>
      <c r="G1" s="163" t="s">
        <v>40</v>
      </c>
      <c r="H1" s="164" t="s">
        <v>41</v>
      </c>
      <c r="I1" s="172" t="s">
        <v>42</v>
      </c>
      <c r="J1" s="173" t="s">
        <v>43</v>
      </c>
      <c r="K1" s="173" t="s">
        <v>44</v>
      </c>
      <c r="L1" s="174" t="s">
        <v>45</v>
      </c>
      <c r="M1" s="173" t="s">
        <v>46</v>
      </c>
      <c r="N1" s="165" t="s">
        <v>47</v>
      </c>
      <c r="O1" s="166" t="s">
        <v>48</v>
      </c>
    </row>
    <row r="2" spans="1:15" ht="15" customHeight="1" thickBot="1" x14ac:dyDescent="0.3">
      <c r="A2" s="210"/>
      <c r="B2" s="91"/>
      <c r="C2" s="91"/>
      <c r="D2" s="91"/>
      <c r="E2" s="91"/>
      <c r="F2" s="92"/>
      <c r="G2" s="93"/>
      <c r="H2" s="93"/>
      <c r="I2" s="93"/>
      <c r="J2" s="94"/>
      <c r="K2" s="94"/>
      <c r="L2" s="94"/>
      <c r="M2" s="94"/>
      <c r="N2" s="95"/>
      <c r="O2" s="96"/>
    </row>
    <row r="3" spans="1:15" ht="31.2" customHeight="1" thickBot="1" x14ac:dyDescent="0.3">
      <c r="A3" s="181"/>
      <c r="B3" s="203"/>
      <c r="C3" s="195"/>
      <c r="D3" s="97"/>
      <c r="E3" s="98">
        <f>IF(ISBLANK(D3),B3,D3)</f>
        <v>0</v>
      </c>
      <c r="F3" s="99" t="s">
        <v>49</v>
      </c>
      <c r="G3" s="100" t="s">
        <v>50</v>
      </c>
      <c r="H3" s="200" t="s">
        <v>51</v>
      </c>
      <c r="I3" s="101">
        <f t="shared" ref="I3:I34" si="0">VLOOKUP(H3,$M$223:$N$224,2,FALSE)</f>
        <v>3.7</v>
      </c>
      <c r="J3" s="102"/>
      <c r="K3" s="103" t="str">
        <f t="shared" ref="K3:K66" si="1">IF(ISBLANK(J3),"",IF(E3=0,"",(1-J3/I3)))</f>
        <v/>
      </c>
      <c r="L3" s="104" t="str">
        <f t="shared" ref="L3:L66" si="2">IF(ISBLANK(J3),"",IF(E3=0,"",(J3-I3)))</f>
        <v/>
      </c>
      <c r="M3" s="104" t="str">
        <f t="shared" ref="M3:M66" si="3">IF(ISBLANK(J3),"",IF(E3=0,"",E3*L3))</f>
        <v/>
      </c>
      <c r="N3" s="105">
        <f t="shared" ref="N3:N34" si="4">IF(ISBLANK(B3),0,IF(ISBLANK(J3),(B3*I3),(J3*B3)))</f>
        <v>0</v>
      </c>
      <c r="O3" s="106" t="s">
        <v>52</v>
      </c>
    </row>
    <row r="4" spans="1:15" ht="31.2" customHeight="1" thickBot="1" x14ac:dyDescent="0.3">
      <c r="A4" s="181" t="s">
        <v>53</v>
      </c>
      <c r="B4" s="199"/>
      <c r="C4" s="193"/>
      <c r="D4" s="97"/>
      <c r="E4" s="98">
        <f t="shared" ref="E4:E67" si="5">IF(ISBLANK(D4),B4,D4)</f>
        <v>0</v>
      </c>
      <c r="F4" s="99" t="s">
        <v>54</v>
      </c>
      <c r="G4" s="100" t="s">
        <v>55</v>
      </c>
      <c r="H4" s="200" t="s">
        <v>51</v>
      </c>
      <c r="I4" s="101">
        <f t="shared" si="0"/>
        <v>3.7</v>
      </c>
      <c r="J4" s="102"/>
      <c r="K4" s="103" t="str">
        <f t="shared" si="1"/>
        <v/>
      </c>
      <c r="L4" s="104" t="str">
        <f t="shared" si="2"/>
        <v/>
      </c>
      <c r="M4" s="104" t="str">
        <f t="shared" si="3"/>
        <v/>
      </c>
      <c r="N4" s="105">
        <f t="shared" si="4"/>
        <v>0</v>
      </c>
      <c r="O4" s="106" t="s">
        <v>56</v>
      </c>
    </row>
    <row r="5" spans="1:15" ht="31.2" customHeight="1" thickBot="1" x14ac:dyDescent="0.3">
      <c r="A5" s="182" t="s">
        <v>57</v>
      </c>
      <c r="B5" s="199"/>
      <c r="C5" s="193"/>
      <c r="D5" s="97"/>
      <c r="E5" s="98">
        <f t="shared" si="5"/>
        <v>0</v>
      </c>
      <c r="F5" s="99" t="s">
        <v>58</v>
      </c>
      <c r="G5" s="100" t="s">
        <v>59</v>
      </c>
      <c r="H5" s="200" t="s">
        <v>51</v>
      </c>
      <c r="I5" s="101">
        <f t="shared" si="0"/>
        <v>3.7</v>
      </c>
      <c r="J5" s="102"/>
      <c r="K5" s="103" t="str">
        <f t="shared" si="1"/>
        <v/>
      </c>
      <c r="L5" s="104" t="str">
        <f t="shared" si="2"/>
        <v/>
      </c>
      <c r="M5" s="104" t="str">
        <f t="shared" si="3"/>
        <v/>
      </c>
      <c r="N5" s="105">
        <f t="shared" si="4"/>
        <v>0</v>
      </c>
      <c r="O5" s="106" t="s">
        <v>60</v>
      </c>
    </row>
    <row r="6" spans="1:15" ht="31.2" customHeight="1" thickBot="1" x14ac:dyDescent="0.3">
      <c r="A6" s="183">
        <f>SUM($E$3:$E$37)</f>
        <v>0</v>
      </c>
      <c r="B6" s="199"/>
      <c r="C6" s="193"/>
      <c r="D6" s="97"/>
      <c r="E6" s="98">
        <f t="shared" si="5"/>
        <v>0</v>
      </c>
      <c r="F6" s="99" t="s">
        <v>61</v>
      </c>
      <c r="G6" s="100" t="s">
        <v>62</v>
      </c>
      <c r="H6" s="200" t="s">
        <v>51</v>
      </c>
      <c r="I6" s="101">
        <f t="shared" si="0"/>
        <v>3.7</v>
      </c>
      <c r="J6" s="102"/>
      <c r="K6" s="103" t="str">
        <f t="shared" si="1"/>
        <v/>
      </c>
      <c r="L6" s="104" t="str">
        <f t="shared" si="2"/>
        <v/>
      </c>
      <c r="M6" s="104" t="str">
        <f t="shared" si="3"/>
        <v/>
      </c>
      <c r="N6" s="105">
        <f t="shared" si="4"/>
        <v>0</v>
      </c>
      <c r="O6" s="106" t="s">
        <v>63</v>
      </c>
    </row>
    <row r="7" spans="1:15" ht="31.2" customHeight="1" thickBot="1" x14ac:dyDescent="0.3">
      <c r="A7" s="184"/>
      <c r="B7" s="199"/>
      <c r="C7" s="193"/>
      <c r="D7" s="97"/>
      <c r="E7" s="98">
        <f t="shared" si="5"/>
        <v>0</v>
      </c>
      <c r="F7" s="99" t="s">
        <v>64</v>
      </c>
      <c r="G7" s="107" t="s">
        <v>65</v>
      </c>
      <c r="H7" s="200" t="s">
        <v>51</v>
      </c>
      <c r="I7" s="101">
        <f t="shared" si="0"/>
        <v>3.7</v>
      </c>
      <c r="J7" s="102"/>
      <c r="K7" s="103" t="str">
        <f t="shared" si="1"/>
        <v/>
      </c>
      <c r="L7" s="104" t="str">
        <f t="shared" si="2"/>
        <v/>
      </c>
      <c r="M7" s="104" t="str">
        <f t="shared" si="3"/>
        <v/>
      </c>
      <c r="N7" s="105">
        <f t="shared" si="4"/>
        <v>0</v>
      </c>
      <c r="O7" s="106" t="s">
        <v>66</v>
      </c>
    </row>
    <row r="8" spans="1:15" ht="31.2" customHeight="1" thickBot="1" x14ac:dyDescent="0.3">
      <c r="A8" s="184"/>
      <c r="B8" s="199"/>
      <c r="C8" s="193"/>
      <c r="D8" s="97"/>
      <c r="E8" s="98">
        <f t="shared" si="5"/>
        <v>0</v>
      </c>
      <c r="F8" s="99" t="s">
        <v>67</v>
      </c>
      <c r="G8" s="107" t="s">
        <v>68</v>
      </c>
      <c r="H8" s="200" t="s">
        <v>51</v>
      </c>
      <c r="I8" s="101">
        <f t="shared" si="0"/>
        <v>3.7</v>
      </c>
      <c r="J8" s="102"/>
      <c r="K8" s="103" t="str">
        <f t="shared" si="1"/>
        <v/>
      </c>
      <c r="L8" s="104" t="str">
        <f t="shared" si="2"/>
        <v/>
      </c>
      <c r="M8" s="104" t="str">
        <f t="shared" si="3"/>
        <v/>
      </c>
      <c r="N8" s="105">
        <f t="shared" si="4"/>
        <v>0</v>
      </c>
      <c r="O8" s="106" t="s">
        <v>69</v>
      </c>
    </row>
    <row r="9" spans="1:15" ht="31.2" customHeight="1" thickBot="1" x14ac:dyDescent="0.3">
      <c r="A9" s="184"/>
      <c r="B9" s="199"/>
      <c r="C9" s="193"/>
      <c r="D9" s="97"/>
      <c r="E9" s="98">
        <f t="shared" si="5"/>
        <v>0</v>
      </c>
      <c r="F9" s="99" t="s">
        <v>70</v>
      </c>
      <c r="G9" s="107" t="s">
        <v>71</v>
      </c>
      <c r="H9" s="200" t="s">
        <v>51</v>
      </c>
      <c r="I9" s="101">
        <f t="shared" si="0"/>
        <v>3.7</v>
      </c>
      <c r="J9" s="102"/>
      <c r="K9" s="103" t="str">
        <f t="shared" si="1"/>
        <v/>
      </c>
      <c r="L9" s="104" t="str">
        <f t="shared" si="2"/>
        <v/>
      </c>
      <c r="M9" s="104" t="str">
        <f t="shared" si="3"/>
        <v/>
      </c>
      <c r="N9" s="105">
        <f t="shared" si="4"/>
        <v>0</v>
      </c>
      <c r="O9" s="106" t="s">
        <v>72</v>
      </c>
    </row>
    <row r="10" spans="1:15" ht="31.2" customHeight="1" x14ac:dyDescent="0.25">
      <c r="A10" s="184"/>
      <c r="B10" s="199"/>
      <c r="C10" s="193"/>
      <c r="D10" s="97"/>
      <c r="E10" s="98">
        <f t="shared" si="5"/>
        <v>0</v>
      </c>
      <c r="F10" s="99" t="s">
        <v>73</v>
      </c>
      <c r="G10" s="107" t="s">
        <v>74</v>
      </c>
      <c r="H10" s="200" t="s">
        <v>75</v>
      </c>
      <c r="I10" s="101">
        <f t="shared" si="0"/>
        <v>4.5</v>
      </c>
      <c r="J10" s="102"/>
      <c r="K10" s="103" t="str">
        <f t="shared" si="1"/>
        <v/>
      </c>
      <c r="L10" s="104" t="str">
        <f t="shared" si="2"/>
        <v/>
      </c>
      <c r="M10" s="104" t="str">
        <f t="shared" si="3"/>
        <v/>
      </c>
      <c r="N10" s="105">
        <f t="shared" si="4"/>
        <v>0</v>
      </c>
      <c r="O10" s="106" t="s">
        <v>76</v>
      </c>
    </row>
    <row r="11" spans="1:15" ht="31.2" customHeight="1" x14ac:dyDescent="0.25">
      <c r="A11" s="184"/>
      <c r="B11" s="199"/>
      <c r="C11" s="193"/>
      <c r="D11" s="97"/>
      <c r="E11" s="98">
        <f t="shared" si="5"/>
        <v>0</v>
      </c>
      <c r="F11" s="108" t="s">
        <v>77</v>
      </c>
      <c r="G11" s="109" t="s">
        <v>78</v>
      </c>
      <c r="H11" s="200" t="s">
        <v>75</v>
      </c>
      <c r="I11" s="101">
        <f t="shared" si="0"/>
        <v>4.5</v>
      </c>
      <c r="J11" s="102"/>
      <c r="K11" s="103" t="str">
        <f t="shared" si="1"/>
        <v/>
      </c>
      <c r="L11" s="104" t="str">
        <f t="shared" si="2"/>
        <v/>
      </c>
      <c r="M11" s="104" t="str">
        <f t="shared" si="3"/>
        <v/>
      </c>
      <c r="N11" s="105">
        <f t="shared" si="4"/>
        <v>0</v>
      </c>
      <c r="O11" s="106" t="s">
        <v>79</v>
      </c>
    </row>
    <row r="12" spans="1:15" ht="31.2" customHeight="1" thickBot="1" x14ac:dyDescent="0.3">
      <c r="A12" s="184"/>
      <c r="B12" s="199"/>
      <c r="C12" s="193"/>
      <c r="D12" s="97"/>
      <c r="E12" s="98">
        <f t="shared" si="5"/>
        <v>0</v>
      </c>
      <c r="F12" s="99" t="s">
        <v>80</v>
      </c>
      <c r="G12" s="109" t="s">
        <v>81</v>
      </c>
      <c r="H12" s="200" t="s">
        <v>51</v>
      </c>
      <c r="I12" s="101">
        <f t="shared" si="0"/>
        <v>3.7</v>
      </c>
      <c r="J12" s="102"/>
      <c r="K12" s="103" t="str">
        <f t="shared" si="1"/>
        <v/>
      </c>
      <c r="L12" s="104" t="str">
        <f t="shared" si="2"/>
        <v/>
      </c>
      <c r="M12" s="104" t="str">
        <f t="shared" si="3"/>
        <v/>
      </c>
      <c r="N12" s="105">
        <f t="shared" si="4"/>
        <v>0</v>
      </c>
      <c r="O12" s="106" t="s">
        <v>82</v>
      </c>
    </row>
    <row r="13" spans="1:15" ht="31.2" customHeight="1" thickBot="1" x14ac:dyDescent="0.3">
      <c r="A13" s="184"/>
      <c r="B13" s="199"/>
      <c r="C13" s="193"/>
      <c r="D13" s="97"/>
      <c r="E13" s="98">
        <f t="shared" si="5"/>
        <v>0</v>
      </c>
      <c r="F13" s="99" t="s">
        <v>83</v>
      </c>
      <c r="G13" s="109" t="s">
        <v>84</v>
      </c>
      <c r="H13" s="200" t="s">
        <v>51</v>
      </c>
      <c r="I13" s="101">
        <f t="shared" si="0"/>
        <v>3.7</v>
      </c>
      <c r="J13" s="102"/>
      <c r="K13" s="103" t="str">
        <f t="shared" si="1"/>
        <v/>
      </c>
      <c r="L13" s="104" t="str">
        <f t="shared" si="2"/>
        <v/>
      </c>
      <c r="M13" s="104" t="str">
        <f t="shared" si="3"/>
        <v/>
      </c>
      <c r="N13" s="105">
        <f t="shared" si="4"/>
        <v>0</v>
      </c>
      <c r="O13" s="106" t="s">
        <v>85</v>
      </c>
    </row>
    <row r="14" spans="1:15" ht="31.2" customHeight="1" thickBot="1" x14ac:dyDescent="0.3">
      <c r="A14" s="184"/>
      <c r="B14" s="199"/>
      <c r="C14" s="193"/>
      <c r="D14" s="97"/>
      <c r="E14" s="98">
        <f t="shared" si="5"/>
        <v>0</v>
      </c>
      <c r="F14" s="99" t="s">
        <v>86</v>
      </c>
      <c r="G14" s="107" t="s">
        <v>87</v>
      </c>
      <c r="H14" s="200" t="s">
        <v>51</v>
      </c>
      <c r="I14" s="101">
        <f t="shared" si="0"/>
        <v>3.7</v>
      </c>
      <c r="J14" s="102"/>
      <c r="K14" s="103" t="str">
        <f t="shared" si="1"/>
        <v/>
      </c>
      <c r="L14" s="104" t="str">
        <f t="shared" si="2"/>
        <v/>
      </c>
      <c r="M14" s="104" t="str">
        <f t="shared" si="3"/>
        <v/>
      </c>
      <c r="N14" s="105">
        <f t="shared" si="4"/>
        <v>0</v>
      </c>
      <c r="O14" s="106" t="s">
        <v>88</v>
      </c>
    </row>
    <row r="15" spans="1:15" ht="31.2" customHeight="1" thickBot="1" x14ac:dyDescent="0.3">
      <c r="A15" s="184"/>
      <c r="B15" s="199"/>
      <c r="C15" s="193"/>
      <c r="D15" s="97"/>
      <c r="E15" s="98">
        <f t="shared" si="5"/>
        <v>0</v>
      </c>
      <c r="F15" s="99" t="s">
        <v>89</v>
      </c>
      <c r="G15" s="109" t="s">
        <v>90</v>
      </c>
      <c r="H15" s="200" t="s">
        <v>51</v>
      </c>
      <c r="I15" s="101">
        <f t="shared" si="0"/>
        <v>3.7</v>
      </c>
      <c r="J15" s="102"/>
      <c r="K15" s="103" t="str">
        <f t="shared" si="1"/>
        <v/>
      </c>
      <c r="L15" s="104" t="str">
        <f t="shared" si="2"/>
        <v/>
      </c>
      <c r="M15" s="104" t="str">
        <f t="shared" si="3"/>
        <v/>
      </c>
      <c r="N15" s="105">
        <f t="shared" si="4"/>
        <v>0</v>
      </c>
      <c r="O15" s="106" t="s">
        <v>91</v>
      </c>
    </row>
    <row r="16" spans="1:15" ht="31.2" customHeight="1" thickBot="1" x14ac:dyDescent="0.3">
      <c r="A16" s="184"/>
      <c r="B16" s="199"/>
      <c r="C16" s="193"/>
      <c r="D16" s="97"/>
      <c r="E16" s="98">
        <f t="shared" si="5"/>
        <v>0</v>
      </c>
      <c r="F16" s="99" t="s">
        <v>92</v>
      </c>
      <c r="G16" s="107" t="s">
        <v>93</v>
      </c>
      <c r="H16" s="200" t="s">
        <v>51</v>
      </c>
      <c r="I16" s="101">
        <f t="shared" si="0"/>
        <v>3.7</v>
      </c>
      <c r="J16" s="102"/>
      <c r="K16" s="103" t="str">
        <f t="shared" si="1"/>
        <v/>
      </c>
      <c r="L16" s="104" t="str">
        <f t="shared" si="2"/>
        <v/>
      </c>
      <c r="M16" s="104" t="str">
        <f t="shared" si="3"/>
        <v/>
      </c>
      <c r="N16" s="105">
        <f t="shared" si="4"/>
        <v>0</v>
      </c>
      <c r="O16" s="106" t="s">
        <v>94</v>
      </c>
    </row>
    <row r="17" spans="1:15" ht="31.2" customHeight="1" thickBot="1" x14ac:dyDescent="0.3">
      <c r="A17" s="184"/>
      <c r="B17" s="199"/>
      <c r="C17" s="193"/>
      <c r="D17" s="97"/>
      <c r="E17" s="98">
        <f t="shared" si="5"/>
        <v>0</v>
      </c>
      <c r="F17" s="160" t="s">
        <v>95</v>
      </c>
      <c r="G17" s="110" t="s">
        <v>96</v>
      </c>
      <c r="H17" s="200" t="s">
        <v>51</v>
      </c>
      <c r="I17" s="101">
        <f t="shared" si="0"/>
        <v>3.7</v>
      </c>
      <c r="J17" s="102"/>
      <c r="K17" s="103" t="str">
        <f t="shared" si="1"/>
        <v/>
      </c>
      <c r="L17" s="104" t="str">
        <f t="shared" si="2"/>
        <v/>
      </c>
      <c r="M17" s="104" t="str">
        <f t="shared" si="3"/>
        <v/>
      </c>
      <c r="N17" s="105">
        <f t="shared" si="4"/>
        <v>0</v>
      </c>
      <c r="O17" s="111" t="s">
        <v>97</v>
      </c>
    </row>
    <row r="18" spans="1:15" ht="31.2" customHeight="1" thickBot="1" x14ac:dyDescent="0.3">
      <c r="A18" s="184"/>
      <c r="B18" s="199"/>
      <c r="C18" s="193"/>
      <c r="D18" s="97"/>
      <c r="E18" s="98">
        <f t="shared" si="5"/>
        <v>0</v>
      </c>
      <c r="F18" s="99" t="s">
        <v>98</v>
      </c>
      <c r="G18" s="112" t="s">
        <v>99</v>
      </c>
      <c r="H18" s="200" t="s">
        <v>51</v>
      </c>
      <c r="I18" s="101">
        <f t="shared" si="0"/>
        <v>3.7</v>
      </c>
      <c r="J18" s="102"/>
      <c r="K18" s="103" t="str">
        <f t="shared" si="1"/>
        <v/>
      </c>
      <c r="L18" s="104" t="str">
        <f t="shared" si="2"/>
        <v/>
      </c>
      <c r="M18" s="104" t="str">
        <f t="shared" si="3"/>
        <v/>
      </c>
      <c r="N18" s="105">
        <f t="shared" si="4"/>
        <v>0</v>
      </c>
      <c r="O18" s="106" t="s">
        <v>100</v>
      </c>
    </row>
    <row r="19" spans="1:15" ht="31.2" customHeight="1" thickBot="1" x14ac:dyDescent="0.3">
      <c r="A19" s="184"/>
      <c r="B19" s="199"/>
      <c r="C19" s="193"/>
      <c r="D19" s="97"/>
      <c r="E19" s="98">
        <f t="shared" si="5"/>
        <v>0</v>
      </c>
      <c r="F19" s="99" t="s">
        <v>101</v>
      </c>
      <c r="G19" s="112" t="s">
        <v>102</v>
      </c>
      <c r="H19" s="200" t="s">
        <v>51</v>
      </c>
      <c r="I19" s="101">
        <f t="shared" si="0"/>
        <v>3.7</v>
      </c>
      <c r="J19" s="102"/>
      <c r="K19" s="103" t="str">
        <f t="shared" si="1"/>
        <v/>
      </c>
      <c r="L19" s="104" t="str">
        <f t="shared" si="2"/>
        <v/>
      </c>
      <c r="M19" s="104" t="str">
        <f t="shared" si="3"/>
        <v/>
      </c>
      <c r="N19" s="105">
        <f t="shared" si="4"/>
        <v>0</v>
      </c>
      <c r="O19" s="106" t="s">
        <v>103</v>
      </c>
    </row>
    <row r="20" spans="1:15" ht="31.2" customHeight="1" thickBot="1" x14ac:dyDescent="0.3">
      <c r="A20" s="184"/>
      <c r="B20" s="199"/>
      <c r="C20" s="193"/>
      <c r="D20" s="97"/>
      <c r="E20" s="98">
        <f t="shared" si="5"/>
        <v>0</v>
      </c>
      <c r="F20" s="99" t="s">
        <v>104</v>
      </c>
      <c r="G20" s="109" t="s">
        <v>105</v>
      </c>
      <c r="H20" s="200" t="s">
        <v>51</v>
      </c>
      <c r="I20" s="101">
        <f t="shared" si="0"/>
        <v>3.7</v>
      </c>
      <c r="J20" s="102"/>
      <c r="K20" s="103" t="str">
        <f t="shared" si="1"/>
        <v/>
      </c>
      <c r="L20" s="104" t="str">
        <f t="shared" si="2"/>
        <v/>
      </c>
      <c r="M20" s="104" t="str">
        <f t="shared" si="3"/>
        <v/>
      </c>
      <c r="N20" s="105">
        <f t="shared" si="4"/>
        <v>0</v>
      </c>
      <c r="O20" s="113" t="s">
        <v>106</v>
      </c>
    </row>
    <row r="21" spans="1:15" ht="31.2" customHeight="1" thickBot="1" x14ac:dyDescent="0.3">
      <c r="A21" s="184"/>
      <c r="B21" s="199"/>
      <c r="C21" s="193"/>
      <c r="D21" s="97"/>
      <c r="E21" s="98">
        <f t="shared" si="5"/>
        <v>0</v>
      </c>
      <c r="F21" s="108" t="s">
        <v>107</v>
      </c>
      <c r="G21" s="112" t="s">
        <v>108</v>
      </c>
      <c r="H21" s="200" t="s">
        <v>51</v>
      </c>
      <c r="I21" s="101">
        <f t="shared" si="0"/>
        <v>3.7</v>
      </c>
      <c r="J21" s="102"/>
      <c r="K21" s="103" t="str">
        <f t="shared" si="1"/>
        <v/>
      </c>
      <c r="L21" s="104" t="str">
        <f t="shared" si="2"/>
        <v/>
      </c>
      <c r="M21" s="104" t="str">
        <f t="shared" si="3"/>
        <v/>
      </c>
      <c r="N21" s="105">
        <f t="shared" si="4"/>
        <v>0</v>
      </c>
      <c r="O21" s="106" t="s">
        <v>109</v>
      </c>
    </row>
    <row r="22" spans="1:15" ht="31.2" customHeight="1" thickBot="1" x14ac:dyDescent="0.3">
      <c r="A22" s="184"/>
      <c r="B22" s="199"/>
      <c r="C22" s="193"/>
      <c r="D22" s="97"/>
      <c r="E22" s="98">
        <f t="shared" si="5"/>
        <v>0</v>
      </c>
      <c r="F22" s="99" t="s">
        <v>110</v>
      </c>
      <c r="G22" s="107" t="s">
        <v>111</v>
      </c>
      <c r="H22" s="200" t="s">
        <v>51</v>
      </c>
      <c r="I22" s="101">
        <f t="shared" si="0"/>
        <v>3.7</v>
      </c>
      <c r="J22" s="102"/>
      <c r="K22" s="103" t="str">
        <f t="shared" si="1"/>
        <v/>
      </c>
      <c r="L22" s="104" t="str">
        <f t="shared" si="2"/>
        <v/>
      </c>
      <c r="M22" s="104" t="str">
        <f t="shared" si="3"/>
        <v/>
      </c>
      <c r="N22" s="105">
        <f t="shared" si="4"/>
        <v>0</v>
      </c>
      <c r="O22" s="106" t="s">
        <v>112</v>
      </c>
    </row>
    <row r="23" spans="1:15" ht="31.2" customHeight="1" thickBot="1" x14ac:dyDescent="0.3">
      <c r="A23" s="184"/>
      <c r="B23" s="199"/>
      <c r="C23" s="193"/>
      <c r="D23" s="97"/>
      <c r="E23" s="98">
        <f t="shared" si="5"/>
        <v>0</v>
      </c>
      <c r="F23" s="108" t="s">
        <v>113</v>
      </c>
      <c r="G23" s="107" t="s">
        <v>114</v>
      </c>
      <c r="H23" s="200" t="s">
        <v>51</v>
      </c>
      <c r="I23" s="101">
        <f t="shared" si="0"/>
        <v>3.7</v>
      </c>
      <c r="J23" s="102"/>
      <c r="K23" s="103" t="str">
        <f t="shared" si="1"/>
        <v/>
      </c>
      <c r="L23" s="104" t="str">
        <f t="shared" si="2"/>
        <v/>
      </c>
      <c r="M23" s="104" t="str">
        <f t="shared" si="3"/>
        <v/>
      </c>
      <c r="N23" s="105">
        <f t="shared" si="4"/>
        <v>0</v>
      </c>
      <c r="O23" s="106" t="s">
        <v>115</v>
      </c>
    </row>
    <row r="24" spans="1:15" ht="31.2" customHeight="1" thickBot="1" x14ac:dyDescent="0.3">
      <c r="A24" s="184"/>
      <c r="B24" s="199"/>
      <c r="C24" s="193"/>
      <c r="D24" s="97"/>
      <c r="E24" s="98">
        <f t="shared" si="5"/>
        <v>0</v>
      </c>
      <c r="F24" s="99" t="s">
        <v>116</v>
      </c>
      <c r="G24" s="107" t="s">
        <v>117</v>
      </c>
      <c r="H24" s="200" t="s">
        <v>51</v>
      </c>
      <c r="I24" s="101">
        <f t="shared" si="0"/>
        <v>3.7</v>
      </c>
      <c r="J24" s="102"/>
      <c r="K24" s="103" t="str">
        <f t="shared" si="1"/>
        <v/>
      </c>
      <c r="L24" s="104" t="str">
        <f t="shared" si="2"/>
        <v/>
      </c>
      <c r="M24" s="104" t="str">
        <f t="shared" si="3"/>
        <v/>
      </c>
      <c r="N24" s="105">
        <f t="shared" si="4"/>
        <v>0</v>
      </c>
      <c r="O24" s="106" t="s">
        <v>118</v>
      </c>
    </row>
    <row r="25" spans="1:15" ht="31.2" customHeight="1" thickBot="1" x14ac:dyDescent="0.3">
      <c r="A25" s="184"/>
      <c r="B25" s="199"/>
      <c r="C25" s="193"/>
      <c r="D25" s="97"/>
      <c r="E25" s="98">
        <f t="shared" si="5"/>
        <v>0</v>
      </c>
      <c r="F25" s="99" t="s">
        <v>119</v>
      </c>
      <c r="G25" s="107" t="s">
        <v>120</v>
      </c>
      <c r="H25" s="200" t="s">
        <v>51</v>
      </c>
      <c r="I25" s="101">
        <f t="shared" si="0"/>
        <v>3.7</v>
      </c>
      <c r="J25" s="102"/>
      <c r="K25" s="103" t="str">
        <f t="shared" si="1"/>
        <v/>
      </c>
      <c r="L25" s="104" t="str">
        <f t="shared" si="2"/>
        <v/>
      </c>
      <c r="M25" s="104" t="str">
        <f t="shared" si="3"/>
        <v/>
      </c>
      <c r="N25" s="105">
        <f t="shared" si="4"/>
        <v>0</v>
      </c>
      <c r="O25" s="106" t="s">
        <v>121</v>
      </c>
    </row>
    <row r="26" spans="1:15" ht="31.2" customHeight="1" thickBot="1" x14ac:dyDescent="0.3">
      <c r="A26" s="184"/>
      <c r="B26" s="199"/>
      <c r="C26" s="193"/>
      <c r="D26" s="97"/>
      <c r="E26" s="98">
        <f t="shared" si="5"/>
        <v>0</v>
      </c>
      <c r="F26" s="99" t="s">
        <v>122</v>
      </c>
      <c r="G26" s="107" t="s">
        <v>123</v>
      </c>
      <c r="H26" s="200" t="s">
        <v>51</v>
      </c>
      <c r="I26" s="101">
        <f t="shared" si="0"/>
        <v>3.7</v>
      </c>
      <c r="J26" s="102"/>
      <c r="K26" s="103" t="str">
        <f t="shared" si="1"/>
        <v/>
      </c>
      <c r="L26" s="104" t="str">
        <f t="shared" si="2"/>
        <v/>
      </c>
      <c r="M26" s="104" t="str">
        <f t="shared" si="3"/>
        <v/>
      </c>
      <c r="N26" s="105">
        <f t="shared" si="4"/>
        <v>0</v>
      </c>
      <c r="O26" s="106" t="s">
        <v>124</v>
      </c>
    </row>
    <row r="27" spans="1:15" ht="31.2" customHeight="1" thickBot="1" x14ac:dyDescent="0.3">
      <c r="A27" s="184"/>
      <c r="B27" s="199"/>
      <c r="C27" s="193"/>
      <c r="D27" s="97"/>
      <c r="E27" s="98">
        <f t="shared" si="5"/>
        <v>0</v>
      </c>
      <c r="F27" s="99" t="s">
        <v>125</v>
      </c>
      <c r="G27" s="107" t="s">
        <v>126</v>
      </c>
      <c r="H27" s="200" t="s">
        <v>51</v>
      </c>
      <c r="I27" s="101">
        <f t="shared" si="0"/>
        <v>3.7</v>
      </c>
      <c r="J27" s="102"/>
      <c r="K27" s="103" t="str">
        <f t="shared" si="1"/>
        <v/>
      </c>
      <c r="L27" s="104" t="str">
        <f t="shared" si="2"/>
        <v/>
      </c>
      <c r="M27" s="104" t="str">
        <f t="shared" si="3"/>
        <v/>
      </c>
      <c r="N27" s="105">
        <f t="shared" si="4"/>
        <v>0</v>
      </c>
      <c r="O27" s="106" t="s">
        <v>127</v>
      </c>
    </row>
    <row r="28" spans="1:15" ht="31.2" customHeight="1" thickBot="1" x14ac:dyDescent="0.3">
      <c r="A28" s="184"/>
      <c r="B28" s="199"/>
      <c r="C28" s="193"/>
      <c r="D28" s="97"/>
      <c r="E28" s="98">
        <f t="shared" si="5"/>
        <v>0</v>
      </c>
      <c r="F28" s="99" t="s">
        <v>128</v>
      </c>
      <c r="G28" s="107" t="s">
        <v>129</v>
      </c>
      <c r="H28" s="200" t="s">
        <v>51</v>
      </c>
      <c r="I28" s="101">
        <f t="shared" si="0"/>
        <v>3.7</v>
      </c>
      <c r="J28" s="102"/>
      <c r="K28" s="103" t="str">
        <f t="shared" si="1"/>
        <v/>
      </c>
      <c r="L28" s="104" t="str">
        <f t="shared" si="2"/>
        <v/>
      </c>
      <c r="M28" s="104" t="str">
        <f t="shared" si="3"/>
        <v/>
      </c>
      <c r="N28" s="105">
        <f t="shared" si="4"/>
        <v>0</v>
      </c>
      <c r="O28" s="106" t="s">
        <v>130</v>
      </c>
    </row>
    <row r="29" spans="1:15" ht="31.2" customHeight="1" thickBot="1" x14ac:dyDescent="0.3">
      <c r="A29" s="184"/>
      <c r="B29" s="199"/>
      <c r="C29" s="193"/>
      <c r="D29" s="97"/>
      <c r="E29" s="98">
        <f t="shared" si="5"/>
        <v>0</v>
      </c>
      <c r="F29" s="99" t="s">
        <v>131</v>
      </c>
      <c r="G29" s="107" t="s">
        <v>132</v>
      </c>
      <c r="H29" s="200" t="s">
        <v>51</v>
      </c>
      <c r="I29" s="101">
        <f t="shared" si="0"/>
        <v>3.7</v>
      </c>
      <c r="J29" s="102"/>
      <c r="K29" s="103" t="str">
        <f t="shared" si="1"/>
        <v/>
      </c>
      <c r="L29" s="104" t="str">
        <f t="shared" si="2"/>
        <v/>
      </c>
      <c r="M29" s="104" t="str">
        <f t="shared" si="3"/>
        <v/>
      </c>
      <c r="N29" s="105">
        <f t="shared" si="4"/>
        <v>0</v>
      </c>
      <c r="O29" s="106" t="s">
        <v>133</v>
      </c>
    </row>
    <row r="30" spans="1:15" ht="31.2" customHeight="1" thickBot="1" x14ac:dyDescent="0.3">
      <c r="A30" s="184"/>
      <c r="B30" s="199"/>
      <c r="C30" s="193"/>
      <c r="D30" s="97"/>
      <c r="E30" s="98">
        <f t="shared" si="5"/>
        <v>0</v>
      </c>
      <c r="F30" s="99" t="s">
        <v>134</v>
      </c>
      <c r="G30" s="107" t="s">
        <v>135</v>
      </c>
      <c r="H30" s="200" t="s">
        <v>51</v>
      </c>
      <c r="I30" s="101">
        <f t="shared" si="0"/>
        <v>3.7</v>
      </c>
      <c r="J30" s="102"/>
      <c r="K30" s="103" t="str">
        <f t="shared" si="1"/>
        <v/>
      </c>
      <c r="L30" s="104" t="str">
        <f t="shared" si="2"/>
        <v/>
      </c>
      <c r="M30" s="104" t="str">
        <f t="shared" si="3"/>
        <v/>
      </c>
      <c r="N30" s="105">
        <f t="shared" si="4"/>
        <v>0</v>
      </c>
      <c r="O30" s="106" t="s">
        <v>136</v>
      </c>
    </row>
    <row r="31" spans="1:15" ht="31.2" customHeight="1" thickBot="1" x14ac:dyDescent="0.3">
      <c r="A31" s="184"/>
      <c r="B31" s="199"/>
      <c r="C31" s="193"/>
      <c r="D31" s="97"/>
      <c r="E31" s="98">
        <f t="shared" si="5"/>
        <v>0</v>
      </c>
      <c r="F31" s="99" t="s">
        <v>137</v>
      </c>
      <c r="G31" s="107" t="s">
        <v>138</v>
      </c>
      <c r="H31" s="200" t="s">
        <v>51</v>
      </c>
      <c r="I31" s="101">
        <f t="shared" si="0"/>
        <v>3.7</v>
      </c>
      <c r="J31" s="102"/>
      <c r="K31" s="103" t="str">
        <f t="shared" si="1"/>
        <v/>
      </c>
      <c r="L31" s="104" t="str">
        <f t="shared" si="2"/>
        <v/>
      </c>
      <c r="M31" s="104" t="str">
        <f t="shared" si="3"/>
        <v/>
      </c>
      <c r="N31" s="105">
        <f t="shared" si="4"/>
        <v>0</v>
      </c>
      <c r="O31" s="106" t="s">
        <v>139</v>
      </c>
    </row>
    <row r="32" spans="1:15" ht="31.2" customHeight="1" thickBot="1" x14ac:dyDescent="0.3">
      <c r="A32" s="184"/>
      <c r="B32" s="199"/>
      <c r="C32" s="193"/>
      <c r="D32" s="97"/>
      <c r="E32" s="98">
        <f t="shared" si="5"/>
        <v>0</v>
      </c>
      <c r="F32" s="99" t="s">
        <v>140</v>
      </c>
      <c r="G32" s="112" t="s">
        <v>141</v>
      </c>
      <c r="H32" s="200" t="s">
        <v>51</v>
      </c>
      <c r="I32" s="101">
        <f t="shared" si="0"/>
        <v>3.7</v>
      </c>
      <c r="J32" s="102"/>
      <c r="K32" s="103" t="str">
        <f t="shared" si="1"/>
        <v/>
      </c>
      <c r="L32" s="104" t="str">
        <f t="shared" si="2"/>
        <v/>
      </c>
      <c r="M32" s="104" t="str">
        <f t="shared" si="3"/>
        <v/>
      </c>
      <c r="N32" s="105">
        <f t="shared" si="4"/>
        <v>0</v>
      </c>
      <c r="O32" s="106" t="s">
        <v>142</v>
      </c>
    </row>
    <row r="33" spans="1:15" ht="31.2" customHeight="1" thickBot="1" x14ac:dyDescent="0.3">
      <c r="A33" s="184"/>
      <c r="B33" s="199"/>
      <c r="C33" s="193"/>
      <c r="D33" s="97"/>
      <c r="E33" s="98">
        <f t="shared" si="5"/>
        <v>0</v>
      </c>
      <c r="F33" s="99" t="s">
        <v>143</v>
      </c>
      <c r="G33" s="107" t="s">
        <v>144</v>
      </c>
      <c r="H33" s="200" t="s">
        <v>51</v>
      </c>
      <c r="I33" s="101">
        <f t="shared" si="0"/>
        <v>3.7</v>
      </c>
      <c r="J33" s="102"/>
      <c r="K33" s="103" t="str">
        <f t="shared" si="1"/>
        <v/>
      </c>
      <c r="L33" s="104" t="str">
        <f t="shared" si="2"/>
        <v/>
      </c>
      <c r="M33" s="104" t="str">
        <f t="shared" si="3"/>
        <v/>
      </c>
      <c r="N33" s="105">
        <f t="shared" si="4"/>
        <v>0</v>
      </c>
      <c r="O33" s="106" t="s">
        <v>145</v>
      </c>
    </row>
    <row r="34" spans="1:15" ht="31.2" customHeight="1" thickBot="1" x14ac:dyDescent="0.3">
      <c r="A34" s="184"/>
      <c r="B34" s="199"/>
      <c r="C34" s="193"/>
      <c r="D34" s="97"/>
      <c r="E34" s="98">
        <f t="shared" si="5"/>
        <v>0</v>
      </c>
      <c r="F34" s="99" t="s">
        <v>146</v>
      </c>
      <c r="G34" s="109" t="s">
        <v>147</v>
      </c>
      <c r="H34" s="200" t="s">
        <v>51</v>
      </c>
      <c r="I34" s="101">
        <f t="shared" si="0"/>
        <v>3.7</v>
      </c>
      <c r="J34" s="102"/>
      <c r="K34" s="103" t="str">
        <f t="shared" si="1"/>
        <v/>
      </c>
      <c r="L34" s="104" t="str">
        <f t="shared" si="2"/>
        <v/>
      </c>
      <c r="M34" s="104" t="str">
        <f t="shared" si="3"/>
        <v/>
      </c>
      <c r="N34" s="105">
        <f t="shared" si="4"/>
        <v>0</v>
      </c>
      <c r="O34" s="106" t="s">
        <v>148</v>
      </c>
    </row>
    <row r="35" spans="1:15" ht="31.2" customHeight="1" thickBot="1" x14ac:dyDescent="0.3">
      <c r="A35" s="184"/>
      <c r="B35" s="199"/>
      <c r="C35" s="193"/>
      <c r="D35" s="97"/>
      <c r="E35" s="98">
        <f t="shared" si="5"/>
        <v>0</v>
      </c>
      <c r="F35" s="99" t="s">
        <v>149</v>
      </c>
      <c r="G35" s="107" t="s">
        <v>150</v>
      </c>
      <c r="H35" s="200" t="s">
        <v>51</v>
      </c>
      <c r="I35" s="101">
        <f t="shared" ref="I35:I66" si="6">VLOOKUP(H35,$M$223:$N$224,2,FALSE)</f>
        <v>3.7</v>
      </c>
      <c r="J35" s="102"/>
      <c r="K35" s="103" t="str">
        <f t="shared" si="1"/>
        <v/>
      </c>
      <c r="L35" s="104" t="str">
        <f t="shared" si="2"/>
        <v/>
      </c>
      <c r="M35" s="104" t="str">
        <f t="shared" si="3"/>
        <v/>
      </c>
      <c r="N35" s="105">
        <f t="shared" ref="N35:N66" si="7">IF(ISBLANK(B35),0,IF(ISBLANK(J35),(B35*I35),(J35*B35)))</f>
        <v>0</v>
      </c>
      <c r="O35" s="106" t="s">
        <v>151</v>
      </c>
    </row>
    <row r="36" spans="1:15" ht="31.2" customHeight="1" thickBot="1" x14ac:dyDescent="0.3">
      <c r="A36" s="184"/>
      <c r="B36" s="199"/>
      <c r="C36" s="193"/>
      <c r="D36" s="97"/>
      <c r="E36" s="98">
        <f t="shared" si="5"/>
        <v>0</v>
      </c>
      <c r="F36" s="99" t="s">
        <v>152</v>
      </c>
      <c r="G36" s="107" t="s">
        <v>153</v>
      </c>
      <c r="H36" s="200" t="s">
        <v>51</v>
      </c>
      <c r="I36" s="101">
        <f t="shared" si="6"/>
        <v>3.7</v>
      </c>
      <c r="J36" s="102"/>
      <c r="K36" s="103" t="str">
        <f t="shared" si="1"/>
        <v/>
      </c>
      <c r="L36" s="104" t="str">
        <f t="shared" si="2"/>
        <v/>
      </c>
      <c r="M36" s="104" t="str">
        <f t="shared" si="3"/>
        <v/>
      </c>
      <c r="N36" s="105">
        <f t="shared" si="7"/>
        <v>0</v>
      </c>
      <c r="O36" s="106" t="s">
        <v>154</v>
      </c>
    </row>
    <row r="37" spans="1:15" ht="31.2" customHeight="1" thickBot="1" x14ac:dyDescent="0.3">
      <c r="A37" s="178"/>
      <c r="B37" s="204"/>
      <c r="C37" s="194"/>
      <c r="D37" s="114"/>
      <c r="E37" s="115">
        <f t="shared" si="5"/>
        <v>0</v>
      </c>
      <c r="F37" s="116" t="s">
        <v>155</v>
      </c>
      <c r="G37" s="117" t="s">
        <v>156</v>
      </c>
      <c r="H37" s="206" t="s">
        <v>51</v>
      </c>
      <c r="I37" s="118">
        <f t="shared" si="6"/>
        <v>3.7</v>
      </c>
      <c r="J37" s="119"/>
      <c r="K37" s="120" t="str">
        <f t="shared" si="1"/>
        <v/>
      </c>
      <c r="L37" s="121" t="str">
        <f t="shared" si="2"/>
        <v/>
      </c>
      <c r="M37" s="121" t="str">
        <f t="shared" si="3"/>
        <v/>
      </c>
      <c r="N37" s="122">
        <f t="shared" si="7"/>
        <v>0</v>
      </c>
      <c r="O37" s="123" t="s">
        <v>157</v>
      </c>
    </row>
    <row r="38" spans="1:15" ht="31.2" customHeight="1" thickBot="1" x14ac:dyDescent="0.3">
      <c r="A38" s="185" t="s">
        <v>158</v>
      </c>
      <c r="B38" s="203"/>
      <c r="C38" s="195"/>
      <c r="D38" s="124"/>
      <c r="E38" s="115">
        <f t="shared" si="5"/>
        <v>0</v>
      </c>
      <c r="F38" s="99" t="s">
        <v>159</v>
      </c>
      <c r="G38" s="107" t="s">
        <v>160</v>
      </c>
      <c r="H38" s="205" t="s">
        <v>51</v>
      </c>
      <c r="I38" s="126">
        <f t="shared" si="6"/>
        <v>3.7</v>
      </c>
      <c r="J38" s="127"/>
      <c r="K38" s="128" t="str">
        <f t="shared" si="1"/>
        <v/>
      </c>
      <c r="L38" s="129" t="str">
        <f t="shared" si="2"/>
        <v/>
      </c>
      <c r="M38" s="129" t="str">
        <f t="shared" si="3"/>
        <v/>
      </c>
      <c r="N38" s="130">
        <f t="shared" si="7"/>
        <v>0</v>
      </c>
      <c r="O38" s="106" t="s">
        <v>161</v>
      </c>
    </row>
    <row r="39" spans="1:15" ht="31.2" hidden="1" customHeight="1" thickBot="1" x14ac:dyDescent="0.3">
      <c r="A39" s="186"/>
      <c r="B39" s="199"/>
      <c r="C39" s="193"/>
      <c r="D39" s="97"/>
      <c r="E39" s="98">
        <f t="shared" si="5"/>
        <v>0</v>
      </c>
      <c r="F39" s="99" t="s">
        <v>162</v>
      </c>
      <c r="G39" s="107" t="s">
        <v>163</v>
      </c>
      <c r="H39" s="200" t="s">
        <v>51</v>
      </c>
      <c r="I39" s="101">
        <f t="shared" si="6"/>
        <v>3.7</v>
      </c>
      <c r="J39" s="131"/>
      <c r="K39" s="103" t="str">
        <f t="shared" si="1"/>
        <v/>
      </c>
      <c r="L39" s="104" t="str">
        <f t="shared" si="2"/>
        <v/>
      </c>
      <c r="M39" s="104" t="str">
        <f t="shared" si="3"/>
        <v/>
      </c>
      <c r="N39" s="105">
        <f t="shared" si="7"/>
        <v>0</v>
      </c>
      <c r="O39" s="106" t="s">
        <v>164</v>
      </c>
    </row>
    <row r="40" spans="1:15" ht="31.2" customHeight="1" thickBot="1" x14ac:dyDescent="0.3">
      <c r="A40" s="187" t="s">
        <v>703</v>
      </c>
      <c r="B40" s="199"/>
      <c r="C40" s="193"/>
      <c r="D40" s="97"/>
      <c r="E40" s="98">
        <f t="shared" si="5"/>
        <v>0</v>
      </c>
      <c r="F40" s="99" t="s">
        <v>165</v>
      </c>
      <c r="G40" s="107" t="s">
        <v>166</v>
      </c>
      <c r="H40" s="200" t="s">
        <v>51</v>
      </c>
      <c r="I40" s="101">
        <f t="shared" si="6"/>
        <v>3.7</v>
      </c>
      <c r="J40" s="131"/>
      <c r="K40" s="103" t="str">
        <f t="shared" si="1"/>
        <v/>
      </c>
      <c r="L40" s="104" t="str">
        <f t="shared" si="2"/>
        <v/>
      </c>
      <c r="M40" s="104" t="str">
        <f t="shared" si="3"/>
        <v/>
      </c>
      <c r="N40" s="105">
        <f t="shared" si="7"/>
        <v>0</v>
      </c>
      <c r="O40" s="106" t="s">
        <v>167</v>
      </c>
    </row>
    <row r="41" spans="1:15" ht="31.2" hidden="1" customHeight="1" x14ac:dyDescent="0.25">
      <c r="A41" s="187">
        <f>SUM($E$38:$E$121)</f>
        <v>0</v>
      </c>
      <c r="B41" s="199"/>
      <c r="C41" s="193"/>
      <c r="D41" s="97"/>
      <c r="E41" s="98">
        <f t="shared" si="5"/>
        <v>0</v>
      </c>
      <c r="F41" s="99" t="s">
        <v>168</v>
      </c>
      <c r="G41" s="107" t="s">
        <v>169</v>
      </c>
      <c r="H41" s="200" t="s">
        <v>51</v>
      </c>
      <c r="I41" s="101">
        <f t="shared" si="6"/>
        <v>3.7</v>
      </c>
      <c r="J41" s="131"/>
      <c r="K41" s="103" t="str">
        <f t="shared" si="1"/>
        <v/>
      </c>
      <c r="L41" s="104" t="str">
        <f t="shared" si="2"/>
        <v/>
      </c>
      <c r="M41" s="104" t="str">
        <f t="shared" si="3"/>
        <v/>
      </c>
      <c r="N41" s="105">
        <f t="shared" si="7"/>
        <v>0</v>
      </c>
      <c r="O41" s="106" t="s">
        <v>170</v>
      </c>
    </row>
    <row r="42" spans="1:15" ht="31.2" customHeight="1" thickBot="1" x14ac:dyDescent="0.3">
      <c r="A42" s="187">
        <f>SUM($E$38:$E$121)</f>
        <v>0</v>
      </c>
      <c r="B42" s="199"/>
      <c r="C42" s="193"/>
      <c r="D42" s="97"/>
      <c r="E42" s="98">
        <f t="shared" si="5"/>
        <v>0</v>
      </c>
      <c r="F42" s="99" t="s">
        <v>171</v>
      </c>
      <c r="G42" s="107" t="s">
        <v>172</v>
      </c>
      <c r="H42" s="200" t="s">
        <v>51</v>
      </c>
      <c r="I42" s="101">
        <f t="shared" si="6"/>
        <v>3.7</v>
      </c>
      <c r="J42" s="131"/>
      <c r="K42" s="103" t="str">
        <f t="shared" si="1"/>
        <v/>
      </c>
      <c r="L42" s="104" t="str">
        <f t="shared" si="2"/>
        <v/>
      </c>
      <c r="M42" s="104" t="str">
        <f t="shared" si="3"/>
        <v/>
      </c>
      <c r="N42" s="105">
        <f t="shared" si="7"/>
        <v>0</v>
      </c>
      <c r="O42" s="106" t="s">
        <v>173</v>
      </c>
    </row>
    <row r="43" spans="1:15" ht="31.2" hidden="1" customHeight="1" thickBot="1" x14ac:dyDescent="0.3">
      <c r="A43" s="188"/>
      <c r="B43" s="199"/>
      <c r="C43" s="193"/>
      <c r="D43" s="97"/>
      <c r="E43" s="98">
        <f t="shared" si="5"/>
        <v>0</v>
      </c>
      <c r="F43" s="99" t="s">
        <v>174</v>
      </c>
      <c r="G43" s="107" t="s">
        <v>175</v>
      </c>
      <c r="H43" s="200" t="s">
        <v>51</v>
      </c>
      <c r="I43" s="101">
        <f t="shared" si="6"/>
        <v>3.7</v>
      </c>
      <c r="J43" s="131"/>
      <c r="K43" s="103" t="str">
        <f t="shared" si="1"/>
        <v/>
      </c>
      <c r="L43" s="104" t="str">
        <f t="shared" si="2"/>
        <v/>
      </c>
      <c r="M43" s="104" t="str">
        <f t="shared" si="3"/>
        <v/>
      </c>
      <c r="N43" s="105">
        <f t="shared" si="7"/>
        <v>0</v>
      </c>
      <c r="O43" s="106" t="s">
        <v>176</v>
      </c>
    </row>
    <row r="44" spans="1:15" ht="31.2" customHeight="1" thickBot="1" x14ac:dyDescent="0.3">
      <c r="A44" s="188"/>
      <c r="B44" s="199"/>
      <c r="C44" s="193"/>
      <c r="D44" s="97"/>
      <c r="E44" s="98">
        <f t="shared" si="5"/>
        <v>0</v>
      </c>
      <c r="F44" s="99" t="s">
        <v>177</v>
      </c>
      <c r="G44" s="107" t="s">
        <v>178</v>
      </c>
      <c r="H44" s="200" t="s">
        <v>75</v>
      </c>
      <c r="I44" s="101">
        <f t="shared" si="6"/>
        <v>4.5</v>
      </c>
      <c r="J44" s="131"/>
      <c r="K44" s="103" t="str">
        <f t="shared" si="1"/>
        <v/>
      </c>
      <c r="L44" s="104" t="str">
        <f t="shared" si="2"/>
        <v/>
      </c>
      <c r="M44" s="104" t="str">
        <f t="shared" si="3"/>
        <v/>
      </c>
      <c r="N44" s="105">
        <f t="shared" si="7"/>
        <v>0</v>
      </c>
      <c r="O44" s="106" t="s">
        <v>179</v>
      </c>
    </row>
    <row r="45" spans="1:15" ht="31.2" customHeight="1" thickBot="1" x14ac:dyDescent="0.3">
      <c r="A45" s="188"/>
      <c r="B45" s="199"/>
      <c r="C45" s="193"/>
      <c r="D45" s="97"/>
      <c r="E45" s="98">
        <f t="shared" si="5"/>
        <v>0</v>
      </c>
      <c r="F45" s="99" t="s">
        <v>180</v>
      </c>
      <c r="G45" s="107" t="s">
        <v>181</v>
      </c>
      <c r="H45" s="200" t="s">
        <v>51</v>
      </c>
      <c r="I45" s="101">
        <f t="shared" si="6"/>
        <v>3.7</v>
      </c>
      <c r="J45" s="131"/>
      <c r="K45" s="103" t="str">
        <f t="shared" si="1"/>
        <v/>
      </c>
      <c r="L45" s="104" t="str">
        <f t="shared" si="2"/>
        <v/>
      </c>
      <c r="M45" s="104" t="str">
        <f t="shared" si="3"/>
        <v/>
      </c>
      <c r="N45" s="105">
        <f t="shared" si="7"/>
        <v>0</v>
      </c>
      <c r="O45" s="106" t="s">
        <v>182</v>
      </c>
    </row>
    <row r="46" spans="1:15" ht="31.2" customHeight="1" thickBot="1" x14ac:dyDescent="0.3">
      <c r="A46" s="188"/>
      <c r="B46" s="199"/>
      <c r="C46" s="193"/>
      <c r="D46" s="97"/>
      <c r="E46" s="98">
        <f t="shared" si="5"/>
        <v>0</v>
      </c>
      <c r="F46" s="99" t="s">
        <v>183</v>
      </c>
      <c r="G46" s="107" t="s">
        <v>184</v>
      </c>
      <c r="H46" s="200" t="s">
        <v>51</v>
      </c>
      <c r="I46" s="101">
        <f t="shared" si="6"/>
        <v>3.7</v>
      </c>
      <c r="J46" s="131"/>
      <c r="K46" s="103" t="str">
        <f t="shared" si="1"/>
        <v/>
      </c>
      <c r="L46" s="104" t="str">
        <f t="shared" si="2"/>
        <v/>
      </c>
      <c r="M46" s="104" t="str">
        <f t="shared" si="3"/>
        <v/>
      </c>
      <c r="N46" s="105">
        <f t="shared" si="7"/>
        <v>0</v>
      </c>
      <c r="O46" s="106" t="s">
        <v>185</v>
      </c>
    </row>
    <row r="47" spans="1:15" ht="31.2" customHeight="1" thickBot="1" x14ac:dyDescent="0.3">
      <c r="A47" s="188"/>
      <c r="B47" s="199"/>
      <c r="C47" s="193"/>
      <c r="D47" s="97"/>
      <c r="E47" s="98">
        <f t="shared" si="5"/>
        <v>0</v>
      </c>
      <c r="F47" s="99" t="s">
        <v>186</v>
      </c>
      <c r="G47" s="107" t="s">
        <v>187</v>
      </c>
      <c r="H47" s="200" t="s">
        <v>51</v>
      </c>
      <c r="I47" s="101">
        <f t="shared" si="6"/>
        <v>3.7</v>
      </c>
      <c r="J47" s="131"/>
      <c r="K47" s="103" t="str">
        <f t="shared" si="1"/>
        <v/>
      </c>
      <c r="L47" s="104" t="str">
        <f t="shared" si="2"/>
        <v/>
      </c>
      <c r="M47" s="104" t="str">
        <f t="shared" si="3"/>
        <v/>
      </c>
      <c r="N47" s="105">
        <f t="shared" si="7"/>
        <v>0</v>
      </c>
      <c r="O47" s="106" t="s">
        <v>188</v>
      </c>
    </row>
    <row r="48" spans="1:15" ht="31.2" customHeight="1" thickBot="1" x14ac:dyDescent="0.3">
      <c r="A48" s="188"/>
      <c r="B48" s="199"/>
      <c r="C48" s="193"/>
      <c r="D48" s="97"/>
      <c r="E48" s="98">
        <f t="shared" si="5"/>
        <v>0</v>
      </c>
      <c r="F48" s="99" t="s">
        <v>189</v>
      </c>
      <c r="G48" s="107" t="s">
        <v>190</v>
      </c>
      <c r="H48" s="200" t="s">
        <v>51</v>
      </c>
      <c r="I48" s="101">
        <f t="shared" si="6"/>
        <v>3.7</v>
      </c>
      <c r="J48" s="131"/>
      <c r="K48" s="103" t="str">
        <f t="shared" si="1"/>
        <v/>
      </c>
      <c r="L48" s="104" t="str">
        <f t="shared" si="2"/>
        <v/>
      </c>
      <c r="M48" s="104" t="str">
        <f t="shared" si="3"/>
        <v/>
      </c>
      <c r="N48" s="105">
        <f t="shared" si="7"/>
        <v>0</v>
      </c>
      <c r="O48" s="106" t="s">
        <v>191</v>
      </c>
    </row>
    <row r="49" spans="1:15" ht="31.2" customHeight="1" thickBot="1" x14ac:dyDescent="0.3">
      <c r="A49" s="188"/>
      <c r="B49" s="199"/>
      <c r="C49" s="193"/>
      <c r="D49" s="97"/>
      <c r="E49" s="98">
        <f t="shared" si="5"/>
        <v>0</v>
      </c>
      <c r="F49" s="99" t="s">
        <v>192</v>
      </c>
      <c r="G49" s="107" t="s">
        <v>193</v>
      </c>
      <c r="H49" s="200" t="s">
        <v>51</v>
      </c>
      <c r="I49" s="101">
        <f t="shared" si="6"/>
        <v>3.7</v>
      </c>
      <c r="J49" s="131"/>
      <c r="K49" s="103" t="str">
        <f t="shared" si="1"/>
        <v/>
      </c>
      <c r="L49" s="104" t="str">
        <f t="shared" si="2"/>
        <v/>
      </c>
      <c r="M49" s="104" t="str">
        <f t="shared" si="3"/>
        <v/>
      </c>
      <c r="N49" s="105">
        <f t="shared" si="7"/>
        <v>0</v>
      </c>
      <c r="O49" s="106" t="s">
        <v>194</v>
      </c>
    </row>
    <row r="50" spans="1:15" ht="31.2" customHeight="1" thickBot="1" x14ac:dyDescent="0.3">
      <c r="A50" s="188"/>
      <c r="B50" s="199"/>
      <c r="C50" s="193"/>
      <c r="D50" s="97"/>
      <c r="E50" s="98">
        <f t="shared" si="5"/>
        <v>0</v>
      </c>
      <c r="F50" s="99" t="s">
        <v>195</v>
      </c>
      <c r="G50" s="107" t="s">
        <v>196</v>
      </c>
      <c r="H50" s="200" t="s">
        <v>51</v>
      </c>
      <c r="I50" s="101">
        <f t="shared" si="6"/>
        <v>3.7</v>
      </c>
      <c r="J50" s="131"/>
      <c r="K50" s="103" t="str">
        <f t="shared" si="1"/>
        <v/>
      </c>
      <c r="L50" s="104" t="str">
        <f t="shared" si="2"/>
        <v/>
      </c>
      <c r="M50" s="104" t="str">
        <f t="shared" si="3"/>
        <v/>
      </c>
      <c r="N50" s="105">
        <f t="shared" si="7"/>
        <v>0</v>
      </c>
      <c r="O50" s="106" t="s">
        <v>197</v>
      </c>
    </row>
    <row r="51" spans="1:15" ht="31.2" customHeight="1" thickBot="1" x14ac:dyDescent="0.3">
      <c r="A51" s="188"/>
      <c r="B51" s="199"/>
      <c r="C51" s="193"/>
      <c r="D51" s="97"/>
      <c r="E51" s="98">
        <f t="shared" si="5"/>
        <v>0</v>
      </c>
      <c r="F51" s="99" t="s">
        <v>198</v>
      </c>
      <c r="G51" s="107" t="s">
        <v>199</v>
      </c>
      <c r="H51" s="200" t="s">
        <v>51</v>
      </c>
      <c r="I51" s="101">
        <f t="shared" si="6"/>
        <v>3.7</v>
      </c>
      <c r="J51" s="131"/>
      <c r="K51" s="103" t="str">
        <f t="shared" si="1"/>
        <v/>
      </c>
      <c r="L51" s="104" t="str">
        <f t="shared" si="2"/>
        <v/>
      </c>
      <c r="M51" s="104" t="str">
        <f t="shared" si="3"/>
        <v/>
      </c>
      <c r="N51" s="105">
        <f t="shared" si="7"/>
        <v>0</v>
      </c>
      <c r="O51" s="106" t="s">
        <v>200</v>
      </c>
    </row>
    <row r="52" spans="1:15" ht="31.2" customHeight="1" thickBot="1" x14ac:dyDescent="0.3">
      <c r="A52" s="188"/>
      <c r="B52" s="199"/>
      <c r="C52" s="193"/>
      <c r="D52" s="97"/>
      <c r="E52" s="98">
        <f t="shared" si="5"/>
        <v>0</v>
      </c>
      <c r="F52" s="99" t="s">
        <v>201</v>
      </c>
      <c r="G52" s="107" t="s">
        <v>202</v>
      </c>
      <c r="H52" s="200" t="s">
        <v>51</v>
      </c>
      <c r="I52" s="101">
        <f t="shared" si="6"/>
        <v>3.7</v>
      </c>
      <c r="J52" s="131"/>
      <c r="K52" s="103" t="str">
        <f t="shared" si="1"/>
        <v/>
      </c>
      <c r="L52" s="104" t="str">
        <f t="shared" si="2"/>
        <v/>
      </c>
      <c r="M52" s="104" t="str">
        <f t="shared" si="3"/>
        <v/>
      </c>
      <c r="N52" s="105">
        <f t="shared" si="7"/>
        <v>0</v>
      </c>
      <c r="O52" s="106" t="s">
        <v>203</v>
      </c>
    </row>
    <row r="53" spans="1:15" ht="31.2" customHeight="1" thickBot="1" x14ac:dyDescent="0.3">
      <c r="A53" s="188"/>
      <c r="B53" s="199"/>
      <c r="C53" s="193"/>
      <c r="D53" s="97"/>
      <c r="E53" s="98">
        <f t="shared" si="5"/>
        <v>0</v>
      </c>
      <c r="F53" s="99" t="s">
        <v>204</v>
      </c>
      <c r="G53" s="107" t="s">
        <v>205</v>
      </c>
      <c r="H53" s="200" t="s">
        <v>51</v>
      </c>
      <c r="I53" s="101">
        <f t="shared" si="6"/>
        <v>3.7</v>
      </c>
      <c r="J53" s="131"/>
      <c r="K53" s="103" t="str">
        <f t="shared" si="1"/>
        <v/>
      </c>
      <c r="L53" s="104" t="str">
        <f t="shared" si="2"/>
        <v/>
      </c>
      <c r="M53" s="104" t="str">
        <f t="shared" si="3"/>
        <v/>
      </c>
      <c r="N53" s="105">
        <f t="shared" si="7"/>
        <v>0</v>
      </c>
      <c r="O53" s="106" t="s">
        <v>206</v>
      </c>
    </row>
    <row r="54" spans="1:15" ht="31.2" customHeight="1" thickBot="1" x14ac:dyDescent="0.3">
      <c r="A54" s="188"/>
      <c r="B54" s="199"/>
      <c r="C54" s="193"/>
      <c r="D54" s="97"/>
      <c r="E54" s="98">
        <f t="shared" si="5"/>
        <v>0</v>
      </c>
      <c r="F54" s="99" t="s">
        <v>207</v>
      </c>
      <c r="G54" s="107" t="s">
        <v>208</v>
      </c>
      <c r="H54" s="200" t="s">
        <v>51</v>
      </c>
      <c r="I54" s="101">
        <f t="shared" si="6"/>
        <v>3.7</v>
      </c>
      <c r="J54" s="131"/>
      <c r="K54" s="103" t="str">
        <f t="shared" si="1"/>
        <v/>
      </c>
      <c r="L54" s="104" t="str">
        <f t="shared" si="2"/>
        <v/>
      </c>
      <c r="M54" s="104" t="str">
        <f t="shared" si="3"/>
        <v/>
      </c>
      <c r="N54" s="105">
        <f t="shared" si="7"/>
        <v>0</v>
      </c>
      <c r="O54" s="106" t="s">
        <v>209</v>
      </c>
    </row>
    <row r="55" spans="1:15" ht="31.2" hidden="1" customHeight="1" x14ac:dyDescent="0.25">
      <c r="A55" s="188"/>
      <c r="B55" s="199"/>
      <c r="C55" s="193"/>
      <c r="D55" s="97"/>
      <c r="E55" s="98">
        <f t="shared" si="5"/>
        <v>0</v>
      </c>
      <c r="F55" s="108" t="s">
        <v>210</v>
      </c>
      <c r="G55" s="107" t="s">
        <v>211</v>
      </c>
      <c r="H55" s="200" t="s">
        <v>75</v>
      </c>
      <c r="I55" s="101">
        <f t="shared" si="6"/>
        <v>4.5</v>
      </c>
      <c r="J55" s="131"/>
      <c r="K55" s="103" t="str">
        <f t="shared" si="1"/>
        <v/>
      </c>
      <c r="L55" s="104" t="str">
        <f t="shared" si="2"/>
        <v/>
      </c>
      <c r="M55" s="104" t="str">
        <f t="shared" si="3"/>
        <v/>
      </c>
      <c r="N55" s="105">
        <f t="shared" si="7"/>
        <v>0</v>
      </c>
      <c r="O55" s="106" t="s">
        <v>212</v>
      </c>
    </row>
    <row r="56" spans="1:15" ht="31.2" customHeight="1" thickBot="1" x14ac:dyDescent="0.3">
      <c r="A56" s="188"/>
      <c r="B56" s="199"/>
      <c r="C56" s="193"/>
      <c r="D56" s="97"/>
      <c r="E56" s="98">
        <f t="shared" si="5"/>
        <v>0</v>
      </c>
      <c r="F56" s="99" t="s">
        <v>213</v>
      </c>
      <c r="G56" s="107" t="s">
        <v>214</v>
      </c>
      <c r="H56" s="200" t="s">
        <v>51</v>
      </c>
      <c r="I56" s="101">
        <f t="shared" si="6"/>
        <v>3.7</v>
      </c>
      <c r="J56" s="131"/>
      <c r="K56" s="103" t="str">
        <f t="shared" si="1"/>
        <v/>
      </c>
      <c r="L56" s="104" t="str">
        <f t="shared" si="2"/>
        <v/>
      </c>
      <c r="M56" s="104" t="str">
        <f t="shared" si="3"/>
        <v/>
      </c>
      <c r="N56" s="105">
        <f t="shared" si="7"/>
        <v>0</v>
      </c>
      <c r="O56" s="106" t="s">
        <v>215</v>
      </c>
    </row>
    <row r="57" spans="1:15" ht="31.2" customHeight="1" thickBot="1" x14ac:dyDescent="0.3">
      <c r="A57" s="188"/>
      <c r="B57" s="199"/>
      <c r="C57" s="193"/>
      <c r="D57" s="97"/>
      <c r="E57" s="98">
        <f t="shared" si="5"/>
        <v>0</v>
      </c>
      <c r="F57" s="99" t="s">
        <v>216</v>
      </c>
      <c r="G57" s="107" t="s">
        <v>217</v>
      </c>
      <c r="H57" s="200" t="s">
        <v>75</v>
      </c>
      <c r="I57" s="101">
        <f t="shared" si="6"/>
        <v>4.5</v>
      </c>
      <c r="J57" s="131"/>
      <c r="K57" s="103" t="str">
        <f t="shared" si="1"/>
        <v/>
      </c>
      <c r="L57" s="104" t="str">
        <f t="shared" si="2"/>
        <v/>
      </c>
      <c r="M57" s="104" t="str">
        <f t="shared" si="3"/>
        <v/>
      </c>
      <c r="N57" s="105">
        <f t="shared" si="7"/>
        <v>0</v>
      </c>
      <c r="O57" s="106" t="s">
        <v>218</v>
      </c>
    </row>
    <row r="58" spans="1:15" ht="31.2" hidden="1" customHeight="1" thickBot="1" x14ac:dyDescent="0.3">
      <c r="A58" s="188"/>
      <c r="B58" s="199"/>
      <c r="C58" s="193"/>
      <c r="D58" s="97"/>
      <c r="E58" s="98">
        <f t="shared" si="5"/>
        <v>0</v>
      </c>
      <c r="F58" s="99" t="s">
        <v>219</v>
      </c>
      <c r="G58" s="107" t="s">
        <v>220</v>
      </c>
      <c r="H58" s="200" t="s">
        <v>51</v>
      </c>
      <c r="I58" s="101">
        <f t="shared" si="6"/>
        <v>3.7</v>
      </c>
      <c r="J58" s="131"/>
      <c r="K58" s="103" t="str">
        <f t="shared" si="1"/>
        <v/>
      </c>
      <c r="L58" s="104" t="str">
        <f t="shared" si="2"/>
        <v/>
      </c>
      <c r="M58" s="104" t="str">
        <f t="shared" si="3"/>
        <v/>
      </c>
      <c r="N58" s="105">
        <f t="shared" si="7"/>
        <v>0</v>
      </c>
      <c r="O58" s="106" t="s">
        <v>221</v>
      </c>
    </row>
    <row r="59" spans="1:15" ht="31.2" hidden="1" customHeight="1" thickBot="1" x14ac:dyDescent="0.3">
      <c r="A59" s="188"/>
      <c r="B59" s="199"/>
      <c r="C59" s="193"/>
      <c r="D59" s="97"/>
      <c r="E59" s="98">
        <f t="shared" si="5"/>
        <v>0</v>
      </c>
      <c r="F59" s="99" t="s">
        <v>222</v>
      </c>
      <c r="G59" s="107" t="s">
        <v>223</v>
      </c>
      <c r="H59" s="200" t="s">
        <v>51</v>
      </c>
      <c r="I59" s="101">
        <f t="shared" si="6"/>
        <v>3.7</v>
      </c>
      <c r="J59" s="131"/>
      <c r="K59" s="103" t="str">
        <f t="shared" si="1"/>
        <v/>
      </c>
      <c r="L59" s="104" t="str">
        <f t="shared" si="2"/>
        <v/>
      </c>
      <c r="M59" s="104" t="str">
        <f t="shared" si="3"/>
        <v/>
      </c>
      <c r="N59" s="105">
        <f t="shared" si="7"/>
        <v>0</v>
      </c>
      <c r="O59" s="106" t="s">
        <v>224</v>
      </c>
    </row>
    <row r="60" spans="1:15" ht="31.2" hidden="1" customHeight="1" thickBot="1" x14ac:dyDescent="0.3">
      <c r="A60" s="188"/>
      <c r="B60" s="199"/>
      <c r="C60" s="193"/>
      <c r="D60" s="97"/>
      <c r="E60" s="98">
        <f t="shared" si="5"/>
        <v>0</v>
      </c>
      <c r="F60" s="99" t="s">
        <v>225</v>
      </c>
      <c r="G60" s="107" t="s">
        <v>226</v>
      </c>
      <c r="H60" s="200" t="s">
        <v>51</v>
      </c>
      <c r="I60" s="101">
        <f t="shared" si="6"/>
        <v>3.7</v>
      </c>
      <c r="J60" s="131"/>
      <c r="K60" s="103" t="str">
        <f t="shared" si="1"/>
        <v/>
      </c>
      <c r="L60" s="104" t="str">
        <f t="shared" si="2"/>
        <v/>
      </c>
      <c r="M60" s="104" t="str">
        <f t="shared" si="3"/>
        <v/>
      </c>
      <c r="N60" s="105">
        <f t="shared" si="7"/>
        <v>0</v>
      </c>
      <c r="O60" s="106" t="s">
        <v>227</v>
      </c>
    </row>
    <row r="61" spans="1:15" ht="31.2" hidden="1" customHeight="1" thickBot="1" x14ac:dyDescent="0.3">
      <c r="A61" s="188"/>
      <c r="B61" s="199"/>
      <c r="C61" s="193"/>
      <c r="D61" s="97"/>
      <c r="E61" s="98">
        <f t="shared" si="5"/>
        <v>0</v>
      </c>
      <c r="F61" s="99" t="s">
        <v>228</v>
      </c>
      <c r="G61" s="107" t="s">
        <v>229</v>
      </c>
      <c r="H61" s="200" t="s">
        <v>51</v>
      </c>
      <c r="I61" s="101">
        <f t="shared" si="6"/>
        <v>3.7</v>
      </c>
      <c r="J61" s="131"/>
      <c r="K61" s="103" t="str">
        <f t="shared" si="1"/>
        <v/>
      </c>
      <c r="L61" s="104" t="str">
        <f t="shared" si="2"/>
        <v/>
      </c>
      <c r="M61" s="104" t="str">
        <f t="shared" si="3"/>
        <v/>
      </c>
      <c r="N61" s="105">
        <f t="shared" si="7"/>
        <v>0</v>
      </c>
      <c r="O61" s="106" t="s">
        <v>230</v>
      </c>
    </row>
    <row r="62" spans="1:15" ht="31.2" hidden="1" customHeight="1" x14ac:dyDescent="0.25">
      <c r="A62" s="188"/>
      <c r="B62" s="199"/>
      <c r="C62" s="193"/>
      <c r="D62" s="97"/>
      <c r="E62" s="98">
        <f t="shared" si="5"/>
        <v>0</v>
      </c>
      <c r="F62" s="99" t="s">
        <v>231</v>
      </c>
      <c r="G62" s="107" t="s">
        <v>232</v>
      </c>
      <c r="H62" s="200" t="s">
        <v>75</v>
      </c>
      <c r="I62" s="101">
        <f t="shared" si="6"/>
        <v>4.5</v>
      </c>
      <c r="J62" s="131"/>
      <c r="K62" s="103" t="str">
        <f t="shared" si="1"/>
        <v/>
      </c>
      <c r="L62" s="104" t="str">
        <f t="shared" si="2"/>
        <v/>
      </c>
      <c r="M62" s="104" t="str">
        <f t="shared" si="3"/>
        <v/>
      </c>
      <c r="N62" s="105">
        <f t="shared" si="7"/>
        <v>0</v>
      </c>
      <c r="O62" s="106" t="s">
        <v>233</v>
      </c>
    </row>
    <row r="63" spans="1:15" ht="31.2" customHeight="1" thickBot="1" x14ac:dyDescent="0.3">
      <c r="A63" s="188"/>
      <c r="B63" s="199"/>
      <c r="C63" s="193"/>
      <c r="D63" s="97"/>
      <c r="E63" s="98">
        <f t="shared" si="5"/>
        <v>0</v>
      </c>
      <c r="F63" s="99" t="s">
        <v>234</v>
      </c>
      <c r="G63" s="107" t="s">
        <v>235</v>
      </c>
      <c r="H63" s="200" t="s">
        <v>75</v>
      </c>
      <c r="I63" s="101">
        <f t="shared" si="6"/>
        <v>4.5</v>
      </c>
      <c r="J63" s="131"/>
      <c r="K63" s="103" t="str">
        <f t="shared" si="1"/>
        <v/>
      </c>
      <c r="L63" s="104" t="str">
        <f t="shared" si="2"/>
        <v/>
      </c>
      <c r="M63" s="104" t="str">
        <f t="shared" si="3"/>
        <v/>
      </c>
      <c r="N63" s="105">
        <f t="shared" si="7"/>
        <v>0</v>
      </c>
      <c r="O63" s="106" t="s">
        <v>236</v>
      </c>
    </row>
    <row r="64" spans="1:15" ht="31.2" customHeight="1" thickBot="1" x14ac:dyDescent="0.3">
      <c r="A64" s="188"/>
      <c r="B64" s="199"/>
      <c r="C64" s="193"/>
      <c r="D64" s="97"/>
      <c r="E64" s="98">
        <f t="shared" si="5"/>
        <v>0</v>
      </c>
      <c r="F64" s="99" t="s">
        <v>237</v>
      </c>
      <c r="G64" s="107" t="s">
        <v>238</v>
      </c>
      <c r="H64" s="200" t="s">
        <v>75</v>
      </c>
      <c r="I64" s="101">
        <f t="shared" si="6"/>
        <v>4.5</v>
      </c>
      <c r="J64" s="131"/>
      <c r="K64" s="103" t="str">
        <f t="shared" si="1"/>
        <v/>
      </c>
      <c r="L64" s="104" t="str">
        <f t="shared" si="2"/>
        <v/>
      </c>
      <c r="M64" s="104" t="str">
        <f t="shared" si="3"/>
        <v/>
      </c>
      <c r="N64" s="105">
        <f t="shared" si="7"/>
        <v>0</v>
      </c>
      <c r="O64" s="106" t="s">
        <v>239</v>
      </c>
    </row>
    <row r="65" spans="1:15" ht="31.2" customHeight="1" thickBot="1" x14ac:dyDescent="0.3">
      <c r="A65" s="188"/>
      <c r="B65" s="199"/>
      <c r="C65" s="193"/>
      <c r="D65" s="97"/>
      <c r="E65" s="98">
        <f t="shared" si="5"/>
        <v>0</v>
      </c>
      <c r="F65" s="99" t="s">
        <v>240</v>
      </c>
      <c r="G65" s="107" t="s">
        <v>241</v>
      </c>
      <c r="H65" s="200" t="s">
        <v>75</v>
      </c>
      <c r="I65" s="101">
        <f t="shared" si="6"/>
        <v>4.5</v>
      </c>
      <c r="J65" s="131"/>
      <c r="K65" s="103" t="str">
        <f t="shared" si="1"/>
        <v/>
      </c>
      <c r="L65" s="104" t="str">
        <f t="shared" si="2"/>
        <v/>
      </c>
      <c r="M65" s="104" t="str">
        <f t="shared" si="3"/>
        <v/>
      </c>
      <c r="N65" s="105">
        <f t="shared" si="7"/>
        <v>0</v>
      </c>
      <c r="O65" s="106" t="s">
        <v>242</v>
      </c>
    </row>
    <row r="66" spans="1:15" ht="31.2" customHeight="1" thickBot="1" x14ac:dyDescent="0.3">
      <c r="A66" s="188"/>
      <c r="B66" s="199"/>
      <c r="C66" s="193"/>
      <c r="D66" s="97"/>
      <c r="E66" s="98">
        <f t="shared" si="5"/>
        <v>0</v>
      </c>
      <c r="F66" s="99" t="s">
        <v>243</v>
      </c>
      <c r="G66" s="107" t="s">
        <v>244</v>
      </c>
      <c r="H66" s="200" t="s">
        <v>75</v>
      </c>
      <c r="I66" s="101">
        <f t="shared" si="6"/>
        <v>4.5</v>
      </c>
      <c r="J66" s="131"/>
      <c r="K66" s="103" t="str">
        <f t="shared" si="1"/>
        <v/>
      </c>
      <c r="L66" s="104" t="str">
        <f t="shared" si="2"/>
        <v/>
      </c>
      <c r="M66" s="104" t="str">
        <f t="shared" si="3"/>
        <v/>
      </c>
      <c r="N66" s="105">
        <f t="shared" si="7"/>
        <v>0</v>
      </c>
      <c r="O66" s="106" t="s">
        <v>245</v>
      </c>
    </row>
    <row r="67" spans="1:15" ht="31.2" customHeight="1" thickBot="1" x14ac:dyDescent="0.3">
      <c r="A67" s="188"/>
      <c r="B67" s="199"/>
      <c r="C67" s="193"/>
      <c r="D67" s="97"/>
      <c r="E67" s="98">
        <f t="shared" si="5"/>
        <v>0</v>
      </c>
      <c r="F67" s="99" t="s">
        <v>246</v>
      </c>
      <c r="G67" s="107" t="s">
        <v>247</v>
      </c>
      <c r="H67" s="200" t="s">
        <v>75</v>
      </c>
      <c r="I67" s="101">
        <f t="shared" ref="I67:I98" si="8">VLOOKUP(H67,$M$223:$N$224,2,FALSE)</f>
        <v>4.5</v>
      </c>
      <c r="J67" s="131"/>
      <c r="K67" s="103" t="str">
        <f t="shared" ref="K67:K130" si="9">IF(ISBLANK(J67),"",IF(E67=0,"",(1-J67/I67)))</f>
        <v/>
      </c>
      <c r="L67" s="104" t="str">
        <f t="shared" ref="L67:L130" si="10">IF(ISBLANK(J67),"",IF(E67=0,"",(J67-I67)))</f>
        <v/>
      </c>
      <c r="M67" s="104" t="str">
        <f t="shared" ref="M67:M130" si="11">IF(ISBLANK(J67),"",IF(E67=0,"",E67*L67))</f>
        <v/>
      </c>
      <c r="N67" s="105">
        <f t="shared" ref="N67:N98" si="12">IF(ISBLANK(B67),0,IF(ISBLANK(J67),(B67*I67),(J67*B67)))</f>
        <v>0</v>
      </c>
      <c r="O67" s="106" t="s">
        <v>248</v>
      </c>
    </row>
    <row r="68" spans="1:15" ht="31.2" hidden="1" customHeight="1" thickBot="1" x14ac:dyDescent="0.3">
      <c r="A68" s="188"/>
      <c r="B68" s="199"/>
      <c r="C68" s="193"/>
      <c r="D68" s="97"/>
      <c r="E68" s="98">
        <f t="shared" ref="E68:E131" si="13">IF(ISBLANK(D68),B68,D68)</f>
        <v>0</v>
      </c>
      <c r="F68" s="99" t="s">
        <v>249</v>
      </c>
      <c r="G68" s="107" t="s">
        <v>250</v>
      </c>
      <c r="H68" s="200" t="s">
        <v>75</v>
      </c>
      <c r="I68" s="101">
        <f t="shared" si="8"/>
        <v>4.5</v>
      </c>
      <c r="J68" s="131"/>
      <c r="K68" s="103" t="str">
        <f t="shared" si="9"/>
        <v/>
      </c>
      <c r="L68" s="104" t="str">
        <f t="shared" si="10"/>
        <v/>
      </c>
      <c r="M68" s="104" t="str">
        <f t="shared" si="11"/>
        <v/>
      </c>
      <c r="N68" s="105">
        <f t="shared" si="12"/>
        <v>0</v>
      </c>
      <c r="O68" s="106" t="s">
        <v>251</v>
      </c>
    </row>
    <row r="69" spans="1:15" ht="31.2" customHeight="1" thickBot="1" x14ac:dyDescent="0.3">
      <c r="A69" s="188"/>
      <c r="B69" s="199"/>
      <c r="C69" s="193"/>
      <c r="D69" s="97"/>
      <c r="E69" s="98">
        <f t="shared" si="13"/>
        <v>0</v>
      </c>
      <c r="F69" s="108" t="s">
        <v>252</v>
      </c>
      <c r="G69" s="107" t="s">
        <v>253</v>
      </c>
      <c r="H69" s="200" t="s">
        <v>75</v>
      </c>
      <c r="I69" s="101">
        <f t="shared" si="8"/>
        <v>4.5</v>
      </c>
      <c r="J69" s="131"/>
      <c r="K69" s="103" t="str">
        <f t="shared" si="9"/>
        <v/>
      </c>
      <c r="L69" s="104" t="str">
        <f t="shared" si="10"/>
        <v/>
      </c>
      <c r="M69" s="104" t="str">
        <f t="shared" si="11"/>
        <v/>
      </c>
      <c r="N69" s="105">
        <f t="shared" si="12"/>
        <v>0</v>
      </c>
      <c r="O69" s="106" t="s">
        <v>254</v>
      </c>
    </row>
    <row r="70" spans="1:15" ht="31.2" customHeight="1" thickBot="1" x14ac:dyDescent="0.3">
      <c r="A70" s="188"/>
      <c r="B70" s="199"/>
      <c r="C70" s="193"/>
      <c r="D70" s="97"/>
      <c r="E70" s="98">
        <f t="shared" si="13"/>
        <v>0</v>
      </c>
      <c r="F70" s="99" t="s">
        <v>255</v>
      </c>
      <c r="G70" s="107" t="s">
        <v>256</v>
      </c>
      <c r="H70" s="200" t="s">
        <v>75</v>
      </c>
      <c r="I70" s="101">
        <f t="shared" si="8"/>
        <v>4.5</v>
      </c>
      <c r="J70" s="131"/>
      <c r="K70" s="103" t="str">
        <f t="shared" si="9"/>
        <v/>
      </c>
      <c r="L70" s="104" t="str">
        <f t="shared" si="10"/>
        <v/>
      </c>
      <c r="M70" s="104" t="str">
        <f t="shared" si="11"/>
        <v/>
      </c>
      <c r="N70" s="105">
        <f t="shared" si="12"/>
        <v>0</v>
      </c>
      <c r="O70" s="106" t="s">
        <v>257</v>
      </c>
    </row>
    <row r="71" spans="1:15" ht="31.2" customHeight="1" thickBot="1" x14ac:dyDescent="0.3">
      <c r="A71" s="188"/>
      <c r="B71" s="199"/>
      <c r="C71" s="193"/>
      <c r="D71" s="97"/>
      <c r="E71" s="98">
        <f t="shared" si="13"/>
        <v>0</v>
      </c>
      <c r="F71" s="99" t="s">
        <v>258</v>
      </c>
      <c r="G71" s="107" t="s">
        <v>259</v>
      </c>
      <c r="H71" s="200" t="s">
        <v>75</v>
      </c>
      <c r="I71" s="101">
        <f t="shared" si="8"/>
        <v>4.5</v>
      </c>
      <c r="J71" s="131"/>
      <c r="K71" s="103" t="str">
        <f t="shared" si="9"/>
        <v/>
      </c>
      <c r="L71" s="104" t="str">
        <f t="shared" si="10"/>
        <v/>
      </c>
      <c r="M71" s="104" t="str">
        <f t="shared" si="11"/>
        <v/>
      </c>
      <c r="N71" s="105">
        <f t="shared" si="12"/>
        <v>0</v>
      </c>
      <c r="O71" s="106" t="s">
        <v>260</v>
      </c>
    </row>
    <row r="72" spans="1:15" ht="31.2" customHeight="1" thickBot="1" x14ac:dyDescent="0.3">
      <c r="A72" s="188"/>
      <c r="B72" s="199"/>
      <c r="C72" s="193"/>
      <c r="D72" s="97"/>
      <c r="E72" s="98">
        <f t="shared" si="13"/>
        <v>0</v>
      </c>
      <c r="F72" s="99" t="s">
        <v>261</v>
      </c>
      <c r="G72" s="107" t="s">
        <v>262</v>
      </c>
      <c r="H72" s="200" t="s">
        <v>51</v>
      </c>
      <c r="I72" s="101">
        <f t="shared" si="8"/>
        <v>3.7</v>
      </c>
      <c r="J72" s="132"/>
      <c r="K72" s="103" t="str">
        <f t="shared" si="9"/>
        <v/>
      </c>
      <c r="L72" s="104" t="str">
        <f t="shared" si="10"/>
        <v/>
      </c>
      <c r="M72" s="104" t="str">
        <f t="shared" si="11"/>
        <v/>
      </c>
      <c r="N72" s="105">
        <f t="shared" si="12"/>
        <v>0</v>
      </c>
      <c r="O72" s="106" t="s">
        <v>263</v>
      </c>
    </row>
    <row r="73" spans="1:15" ht="31.2" customHeight="1" thickBot="1" x14ac:dyDescent="0.3">
      <c r="A73" s="188"/>
      <c r="B73" s="199"/>
      <c r="C73" s="193"/>
      <c r="D73" s="97"/>
      <c r="E73" s="98">
        <f t="shared" si="13"/>
        <v>0</v>
      </c>
      <c r="F73" s="99" t="s">
        <v>264</v>
      </c>
      <c r="G73" s="107" t="s">
        <v>265</v>
      </c>
      <c r="H73" s="200" t="s">
        <v>51</v>
      </c>
      <c r="I73" s="101">
        <f t="shared" si="8"/>
        <v>3.7</v>
      </c>
      <c r="J73" s="131"/>
      <c r="K73" s="103" t="str">
        <f t="shared" si="9"/>
        <v/>
      </c>
      <c r="L73" s="104" t="str">
        <f t="shared" si="10"/>
        <v/>
      </c>
      <c r="M73" s="104" t="str">
        <f t="shared" si="11"/>
        <v/>
      </c>
      <c r="N73" s="105">
        <f t="shared" si="12"/>
        <v>0</v>
      </c>
      <c r="O73" s="106" t="s">
        <v>266</v>
      </c>
    </row>
    <row r="74" spans="1:15" ht="31.2" customHeight="1" thickBot="1" x14ac:dyDescent="0.3">
      <c r="A74" s="188"/>
      <c r="B74" s="199"/>
      <c r="C74" s="193"/>
      <c r="D74" s="97"/>
      <c r="E74" s="98">
        <f t="shared" si="13"/>
        <v>0</v>
      </c>
      <c r="F74" s="99" t="s">
        <v>267</v>
      </c>
      <c r="G74" s="107" t="s">
        <v>268</v>
      </c>
      <c r="H74" s="200" t="s">
        <v>51</v>
      </c>
      <c r="I74" s="101">
        <f t="shared" si="8"/>
        <v>3.7</v>
      </c>
      <c r="J74" s="131"/>
      <c r="K74" s="103" t="str">
        <f t="shared" si="9"/>
        <v/>
      </c>
      <c r="L74" s="104" t="str">
        <f t="shared" si="10"/>
        <v/>
      </c>
      <c r="M74" s="104" t="str">
        <f t="shared" si="11"/>
        <v/>
      </c>
      <c r="N74" s="105">
        <f t="shared" si="12"/>
        <v>0</v>
      </c>
      <c r="O74" s="106" t="s">
        <v>269</v>
      </c>
    </row>
    <row r="75" spans="1:15" ht="31.2" customHeight="1" thickBot="1" x14ac:dyDescent="0.3">
      <c r="A75" s="188"/>
      <c r="B75" s="199"/>
      <c r="C75" s="193"/>
      <c r="D75" s="97"/>
      <c r="E75" s="98">
        <f t="shared" si="13"/>
        <v>0</v>
      </c>
      <c r="F75" s="99" t="s">
        <v>270</v>
      </c>
      <c r="G75" s="107" t="s">
        <v>271</v>
      </c>
      <c r="H75" s="200" t="s">
        <v>75</v>
      </c>
      <c r="I75" s="101">
        <f t="shared" si="8"/>
        <v>4.5</v>
      </c>
      <c r="J75" s="131"/>
      <c r="K75" s="103" t="str">
        <f t="shared" si="9"/>
        <v/>
      </c>
      <c r="L75" s="104" t="str">
        <f t="shared" si="10"/>
        <v/>
      </c>
      <c r="M75" s="104" t="str">
        <f t="shared" si="11"/>
        <v/>
      </c>
      <c r="N75" s="105">
        <f t="shared" si="12"/>
        <v>0</v>
      </c>
      <c r="O75" s="106" t="s">
        <v>272</v>
      </c>
    </row>
    <row r="76" spans="1:15" ht="31.2" customHeight="1" thickBot="1" x14ac:dyDescent="0.3">
      <c r="A76" s="188"/>
      <c r="B76" s="199"/>
      <c r="C76" s="193"/>
      <c r="D76" s="97"/>
      <c r="E76" s="98">
        <f t="shared" si="13"/>
        <v>0</v>
      </c>
      <c r="F76" s="99" t="s">
        <v>273</v>
      </c>
      <c r="G76" s="107" t="s">
        <v>274</v>
      </c>
      <c r="H76" s="200" t="s">
        <v>51</v>
      </c>
      <c r="I76" s="101">
        <f t="shared" si="8"/>
        <v>3.7</v>
      </c>
      <c r="J76" s="131"/>
      <c r="K76" s="103" t="str">
        <f t="shared" si="9"/>
        <v/>
      </c>
      <c r="L76" s="104" t="str">
        <f t="shared" si="10"/>
        <v/>
      </c>
      <c r="M76" s="104" t="str">
        <f t="shared" si="11"/>
        <v/>
      </c>
      <c r="N76" s="105">
        <f t="shared" si="12"/>
        <v>0</v>
      </c>
      <c r="O76" s="106" t="s">
        <v>275</v>
      </c>
    </row>
    <row r="77" spans="1:15" ht="31.2" customHeight="1" thickBot="1" x14ac:dyDescent="0.3">
      <c r="A77" s="188"/>
      <c r="B77" s="199"/>
      <c r="C77" s="193"/>
      <c r="D77" s="97"/>
      <c r="E77" s="98">
        <f t="shared" si="13"/>
        <v>0</v>
      </c>
      <c r="F77" s="99" t="s">
        <v>276</v>
      </c>
      <c r="G77" s="107" t="s">
        <v>277</v>
      </c>
      <c r="H77" s="200" t="s">
        <v>51</v>
      </c>
      <c r="I77" s="101">
        <f t="shared" si="8"/>
        <v>3.7</v>
      </c>
      <c r="J77" s="131"/>
      <c r="K77" s="103" t="str">
        <f t="shared" si="9"/>
        <v/>
      </c>
      <c r="L77" s="104" t="str">
        <f t="shared" si="10"/>
        <v/>
      </c>
      <c r="M77" s="104" t="str">
        <f t="shared" si="11"/>
        <v/>
      </c>
      <c r="N77" s="105">
        <f t="shared" si="12"/>
        <v>0</v>
      </c>
      <c r="O77" s="106" t="s">
        <v>278</v>
      </c>
    </row>
    <row r="78" spans="1:15" ht="31.2" customHeight="1" thickBot="1" x14ac:dyDescent="0.3">
      <c r="A78" s="188"/>
      <c r="B78" s="199"/>
      <c r="C78" s="193"/>
      <c r="D78" s="97"/>
      <c r="E78" s="98">
        <f t="shared" si="13"/>
        <v>0</v>
      </c>
      <c r="F78" s="99" t="s">
        <v>279</v>
      </c>
      <c r="G78" s="107" t="s">
        <v>280</v>
      </c>
      <c r="H78" s="200" t="s">
        <v>75</v>
      </c>
      <c r="I78" s="101">
        <f t="shared" si="8"/>
        <v>4.5</v>
      </c>
      <c r="J78" s="131"/>
      <c r="K78" s="103" t="str">
        <f t="shared" si="9"/>
        <v/>
      </c>
      <c r="L78" s="104" t="str">
        <f t="shared" si="10"/>
        <v/>
      </c>
      <c r="M78" s="104" t="str">
        <f t="shared" si="11"/>
        <v/>
      </c>
      <c r="N78" s="105">
        <f t="shared" si="12"/>
        <v>0</v>
      </c>
      <c r="O78" s="106" t="s">
        <v>281</v>
      </c>
    </row>
    <row r="79" spans="1:15" ht="31.2" customHeight="1" thickBot="1" x14ac:dyDescent="0.3">
      <c r="A79" s="188"/>
      <c r="B79" s="199"/>
      <c r="C79" s="193"/>
      <c r="D79" s="97"/>
      <c r="E79" s="98">
        <f t="shared" si="13"/>
        <v>0</v>
      </c>
      <c r="F79" s="99" t="s">
        <v>282</v>
      </c>
      <c r="G79" s="107" t="s">
        <v>283</v>
      </c>
      <c r="H79" s="200" t="s">
        <v>75</v>
      </c>
      <c r="I79" s="101">
        <f t="shared" si="8"/>
        <v>4.5</v>
      </c>
      <c r="J79" s="131"/>
      <c r="K79" s="103" t="str">
        <f t="shared" si="9"/>
        <v/>
      </c>
      <c r="L79" s="104" t="str">
        <f t="shared" si="10"/>
        <v/>
      </c>
      <c r="M79" s="104" t="str">
        <f t="shared" si="11"/>
        <v/>
      </c>
      <c r="N79" s="105">
        <f t="shared" si="12"/>
        <v>0</v>
      </c>
      <c r="O79" s="106" t="s">
        <v>284</v>
      </c>
    </row>
    <row r="80" spans="1:15" ht="31.2" customHeight="1" thickBot="1" x14ac:dyDescent="0.3">
      <c r="A80" s="188"/>
      <c r="B80" s="199"/>
      <c r="C80" s="193"/>
      <c r="D80" s="97"/>
      <c r="E80" s="98">
        <f t="shared" si="13"/>
        <v>0</v>
      </c>
      <c r="F80" s="99" t="s">
        <v>285</v>
      </c>
      <c r="G80" s="109" t="s">
        <v>286</v>
      </c>
      <c r="H80" s="200" t="s">
        <v>51</v>
      </c>
      <c r="I80" s="101">
        <f t="shared" si="8"/>
        <v>3.7</v>
      </c>
      <c r="J80" s="131"/>
      <c r="K80" s="103" t="str">
        <f t="shared" si="9"/>
        <v/>
      </c>
      <c r="L80" s="104" t="str">
        <f t="shared" si="10"/>
        <v/>
      </c>
      <c r="M80" s="104" t="str">
        <f t="shared" si="11"/>
        <v/>
      </c>
      <c r="N80" s="105">
        <f t="shared" si="12"/>
        <v>0</v>
      </c>
      <c r="O80" s="113" t="s">
        <v>287</v>
      </c>
    </row>
    <row r="81" spans="1:15" ht="31.2" customHeight="1" thickBot="1" x14ac:dyDescent="0.3">
      <c r="A81" s="188"/>
      <c r="B81" s="199"/>
      <c r="C81" s="193"/>
      <c r="D81" s="97"/>
      <c r="E81" s="98">
        <f t="shared" si="13"/>
        <v>0</v>
      </c>
      <c r="F81" s="99" t="s">
        <v>288</v>
      </c>
      <c r="G81" s="107" t="s">
        <v>289</v>
      </c>
      <c r="H81" s="200" t="s">
        <v>51</v>
      </c>
      <c r="I81" s="101">
        <f t="shared" si="8"/>
        <v>3.7</v>
      </c>
      <c r="J81" s="131"/>
      <c r="K81" s="103" t="str">
        <f t="shared" si="9"/>
        <v/>
      </c>
      <c r="L81" s="104" t="str">
        <f t="shared" si="10"/>
        <v/>
      </c>
      <c r="M81" s="104" t="str">
        <f t="shared" si="11"/>
        <v/>
      </c>
      <c r="N81" s="105">
        <f t="shared" si="12"/>
        <v>0</v>
      </c>
      <c r="O81" s="106" t="s">
        <v>290</v>
      </c>
    </row>
    <row r="82" spans="1:15" ht="31.2" hidden="1" customHeight="1" thickBot="1" x14ac:dyDescent="0.3">
      <c r="A82" s="188"/>
      <c r="B82" s="199"/>
      <c r="C82" s="193"/>
      <c r="D82" s="97"/>
      <c r="E82" s="98">
        <f t="shared" si="13"/>
        <v>0</v>
      </c>
      <c r="F82" s="99" t="s">
        <v>291</v>
      </c>
      <c r="G82" s="107" t="s">
        <v>292</v>
      </c>
      <c r="H82" s="200" t="s">
        <v>51</v>
      </c>
      <c r="I82" s="101">
        <f t="shared" si="8"/>
        <v>3.7</v>
      </c>
      <c r="J82" s="131"/>
      <c r="K82" s="103" t="str">
        <f t="shared" si="9"/>
        <v/>
      </c>
      <c r="L82" s="104" t="str">
        <f t="shared" si="10"/>
        <v/>
      </c>
      <c r="M82" s="104" t="str">
        <f t="shared" si="11"/>
        <v/>
      </c>
      <c r="N82" s="105">
        <f t="shared" si="12"/>
        <v>0</v>
      </c>
      <c r="O82" s="106" t="s">
        <v>293</v>
      </c>
    </row>
    <row r="83" spans="1:15" ht="31.2" customHeight="1" thickBot="1" x14ac:dyDescent="0.3">
      <c r="A83" s="188"/>
      <c r="B83" s="199"/>
      <c r="C83" s="193"/>
      <c r="D83" s="97"/>
      <c r="E83" s="98">
        <f t="shared" si="13"/>
        <v>0</v>
      </c>
      <c r="F83" s="99" t="s">
        <v>294</v>
      </c>
      <c r="G83" s="107" t="s">
        <v>295</v>
      </c>
      <c r="H83" s="200" t="s">
        <v>51</v>
      </c>
      <c r="I83" s="101">
        <f t="shared" si="8"/>
        <v>3.7</v>
      </c>
      <c r="J83" s="131"/>
      <c r="K83" s="103" t="str">
        <f t="shared" si="9"/>
        <v/>
      </c>
      <c r="L83" s="104" t="str">
        <f t="shared" si="10"/>
        <v/>
      </c>
      <c r="M83" s="104" t="str">
        <f t="shared" si="11"/>
        <v/>
      </c>
      <c r="N83" s="105">
        <f t="shared" si="12"/>
        <v>0</v>
      </c>
      <c r="O83" s="106" t="s">
        <v>296</v>
      </c>
    </row>
    <row r="84" spans="1:15" ht="31.2" customHeight="1" thickBot="1" x14ac:dyDescent="0.3">
      <c r="A84" s="188"/>
      <c r="B84" s="199"/>
      <c r="C84" s="193"/>
      <c r="D84" s="97"/>
      <c r="E84" s="98">
        <f t="shared" si="13"/>
        <v>0</v>
      </c>
      <c r="F84" s="108" t="s">
        <v>297</v>
      </c>
      <c r="G84" s="107" t="s">
        <v>298</v>
      </c>
      <c r="H84" s="200" t="s">
        <v>51</v>
      </c>
      <c r="I84" s="101">
        <f t="shared" si="8"/>
        <v>3.7</v>
      </c>
      <c r="J84" s="131"/>
      <c r="K84" s="103" t="str">
        <f t="shared" si="9"/>
        <v/>
      </c>
      <c r="L84" s="104" t="str">
        <f t="shared" si="10"/>
        <v/>
      </c>
      <c r="M84" s="104" t="str">
        <f t="shared" si="11"/>
        <v/>
      </c>
      <c r="N84" s="105">
        <f t="shared" si="12"/>
        <v>0</v>
      </c>
      <c r="O84" s="106" t="s">
        <v>299</v>
      </c>
    </row>
    <row r="85" spans="1:15" ht="31.2" customHeight="1" thickBot="1" x14ac:dyDescent="0.3">
      <c r="A85" s="188"/>
      <c r="B85" s="199"/>
      <c r="C85" s="193"/>
      <c r="D85" s="97"/>
      <c r="E85" s="98">
        <f t="shared" si="13"/>
        <v>0</v>
      </c>
      <c r="F85" s="108" t="s">
        <v>300</v>
      </c>
      <c r="G85" s="107" t="s">
        <v>301</v>
      </c>
      <c r="H85" s="200" t="s">
        <v>51</v>
      </c>
      <c r="I85" s="101">
        <f t="shared" si="8"/>
        <v>3.7</v>
      </c>
      <c r="J85" s="131"/>
      <c r="K85" s="103" t="str">
        <f t="shared" si="9"/>
        <v/>
      </c>
      <c r="L85" s="104" t="str">
        <f t="shared" si="10"/>
        <v/>
      </c>
      <c r="M85" s="104" t="str">
        <f t="shared" si="11"/>
        <v/>
      </c>
      <c r="N85" s="105">
        <f t="shared" si="12"/>
        <v>0</v>
      </c>
      <c r="O85" s="106" t="s">
        <v>302</v>
      </c>
    </row>
    <row r="86" spans="1:15" ht="31.2" customHeight="1" thickBot="1" x14ac:dyDescent="0.3">
      <c r="A86" s="188"/>
      <c r="B86" s="199"/>
      <c r="C86" s="193"/>
      <c r="D86" s="97"/>
      <c r="E86" s="98">
        <f t="shared" si="13"/>
        <v>0</v>
      </c>
      <c r="F86" s="108" t="s">
        <v>303</v>
      </c>
      <c r="G86" s="107" t="s">
        <v>304</v>
      </c>
      <c r="H86" s="200" t="s">
        <v>51</v>
      </c>
      <c r="I86" s="101">
        <f t="shared" si="8"/>
        <v>3.7</v>
      </c>
      <c r="J86" s="131"/>
      <c r="K86" s="103" t="str">
        <f t="shared" si="9"/>
        <v/>
      </c>
      <c r="L86" s="104" t="str">
        <f t="shared" si="10"/>
        <v/>
      </c>
      <c r="M86" s="104" t="str">
        <f t="shared" si="11"/>
        <v/>
      </c>
      <c r="N86" s="105">
        <f t="shared" si="12"/>
        <v>0</v>
      </c>
      <c r="O86" s="106" t="s">
        <v>305</v>
      </c>
    </row>
    <row r="87" spans="1:15" ht="31.2" customHeight="1" thickBot="1" x14ac:dyDescent="0.3">
      <c r="A87" s="188"/>
      <c r="B87" s="199"/>
      <c r="C87" s="193"/>
      <c r="D87" s="97"/>
      <c r="E87" s="98">
        <f t="shared" si="13"/>
        <v>0</v>
      </c>
      <c r="F87" s="108" t="s">
        <v>306</v>
      </c>
      <c r="G87" s="107" t="s">
        <v>307</v>
      </c>
      <c r="H87" s="200" t="s">
        <v>51</v>
      </c>
      <c r="I87" s="101">
        <f t="shared" si="8"/>
        <v>3.7</v>
      </c>
      <c r="J87" s="131"/>
      <c r="K87" s="103" t="str">
        <f t="shared" si="9"/>
        <v/>
      </c>
      <c r="L87" s="104" t="str">
        <f t="shared" si="10"/>
        <v/>
      </c>
      <c r="M87" s="104" t="str">
        <f t="shared" si="11"/>
        <v/>
      </c>
      <c r="N87" s="105">
        <f t="shared" si="12"/>
        <v>0</v>
      </c>
      <c r="O87" s="106" t="s">
        <v>308</v>
      </c>
    </row>
    <row r="88" spans="1:15" ht="31.2" customHeight="1" thickBot="1" x14ac:dyDescent="0.3">
      <c r="A88" s="188"/>
      <c r="B88" s="199"/>
      <c r="C88" s="193"/>
      <c r="D88" s="97"/>
      <c r="E88" s="98">
        <f t="shared" si="13"/>
        <v>0</v>
      </c>
      <c r="F88" s="108" t="s">
        <v>309</v>
      </c>
      <c r="G88" s="112" t="s">
        <v>310</v>
      </c>
      <c r="H88" s="200" t="s">
        <v>51</v>
      </c>
      <c r="I88" s="101">
        <f t="shared" si="8"/>
        <v>3.7</v>
      </c>
      <c r="J88" s="133"/>
      <c r="K88" s="103" t="str">
        <f t="shared" si="9"/>
        <v/>
      </c>
      <c r="L88" s="104" t="str">
        <f t="shared" si="10"/>
        <v/>
      </c>
      <c r="M88" s="104" t="str">
        <f t="shared" si="11"/>
        <v/>
      </c>
      <c r="N88" s="105">
        <f t="shared" si="12"/>
        <v>0</v>
      </c>
      <c r="O88" s="106" t="s">
        <v>311</v>
      </c>
    </row>
    <row r="89" spans="1:15" ht="31.2" customHeight="1" thickBot="1" x14ac:dyDescent="0.3">
      <c r="A89" s="188"/>
      <c r="B89" s="199"/>
      <c r="C89" s="193"/>
      <c r="D89" s="97"/>
      <c r="E89" s="98">
        <f t="shared" si="13"/>
        <v>0</v>
      </c>
      <c r="F89" s="99" t="s">
        <v>312</v>
      </c>
      <c r="G89" s="107" t="s">
        <v>313</v>
      </c>
      <c r="H89" s="200" t="s">
        <v>51</v>
      </c>
      <c r="I89" s="101">
        <f t="shared" si="8"/>
        <v>3.7</v>
      </c>
      <c r="J89" s="131"/>
      <c r="K89" s="103" t="str">
        <f t="shared" si="9"/>
        <v/>
      </c>
      <c r="L89" s="104" t="str">
        <f t="shared" si="10"/>
        <v/>
      </c>
      <c r="M89" s="104" t="str">
        <f t="shared" si="11"/>
        <v/>
      </c>
      <c r="N89" s="105">
        <f t="shared" si="12"/>
        <v>0</v>
      </c>
      <c r="O89" s="106" t="s">
        <v>314</v>
      </c>
    </row>
    <row r="90" spans="1:15" ht="31.2" hidden="1" customHeight="1" thickBot="1" x14ac:dyDescent="0.3">
      <c r="A90" s="188"/>
      <c r="B90" s="199"/>
      <c r="C90" s="193"/>
      <c r="D90" s="97"/>
      <c r="E90" s="98">
        <f t="shared" si="13"/>
        <v>0</v>
      </c>
      <c r="F90" s="99" t="s">
        <v>315</v>
      </c>
      <c r="G90" s="107" t="s">
        <v>316</v>
      </c>
      <c r="H90" s="200" t="s">
        <v>51</v>
      </c>
      <c r="I90" s="101">
        <f t="shared" si="8"/>
        <v>3.7</v>
      </c>
      <c r="J90" s="131"/>
      <c r="K90" s="103" t="str">
        <f t="shared" si="9"/>
        <v/>
      </c>
      <c r="L90" s="104" t="str">
        <f t="shared" si="10"/>
        <v/>
      </c>
      <c r="M90" s="104" t="str">
        <f t="shared" si="11"/>
        <v/>
      </c>
      <c r="N90" s="105">
        <f t="shared" si="12"/>
        <v>0</v>
      </c>
      <c r="O90" s="106" t="s">
        <v>317</v>
      </c>
    </row>
    <row r="91" spans="1:15" ht="31.2" customHeight="1" thickBot="1" x14ac:dyDescent="0.3">
      <c r="A91" s="188"/>
      <c r="B91" s="199"/>
      <c r="C91" s="193"/>
      <c r="D91" s="97"/>
      <c r="E91" s="98">
        <f t="shared" si="13"/>
        <v>0</v>
      </c>
      <c r="F91" s="99" t="s">
        <v>318</v>
      </c>
      <c r="G91" s="107" t="s">
        <v>319</v>
      </c>
      <c r="H91" s="200" t="s">
        <v>75</v>
      </c>
      <c r="I91" s="101">
        <f t="shared" si="8"/>
        <v>4.5</v>
      </c>
      <c r="J91" s="131"/>
      <c r="K91" s="103" t="str">
        <f t="shared" si="9"/>
        <v/>
      </c>
      <c r="L91" s="104" t="str">
        <f t="shared" si="10"/>
        <v/>
      </c>
      <c r="M91" s="104" t="str">
        <f t="shared" si="11"/>
        <v/>
      </c>
      <c r="N91" s="105">
        <f t="shared" si="12"/>
        <v>0</v>
      </c>
      <c r="O91" s="106" t="s">
        <v>320</v>
      </c>
    </row>
    <row r="92" spans="1:15" ht="31.2" customHeight="1" thickBot="1" x14ac:dyDescent="0.3">
      <c r="A92" s="188"/>
      <c r="B92" s="199"/>
      <c r="C92" s="193"/>
      <c r="D92" s="97"/>
      <c r="E92" s="98">
        <f t="shared" si="13"/>
        <v>0</v>
      </c>
      <c r="F92" s="99" t="s">
        <v>321</v>
      </c>
      <c r="G92" s="107" t="s">
        <v>322</v>
      </c>
      <c r="H92" s="200" t="s">
        <v>51</v>
      </c>
      <c r="I92" s="101">
        <f t="shared" si="8"/>
        <v>3.7</v>
      </c>
      <c r="J92" s="131"/>
      <c r="K92" s="103" t="str">
        <f t="shared" si="9"/>
        <v/>
      </c>
      <c r="L92" s="104" t="str">
        <f t="shared" si="10"/>
        <v/>
      </c>
      <c r="M92" s="104" t="str">
        <f t="shared" si="11"/>
        <v/>
      </c>
      <c r="N92" s="105">
        <f t="shared" si="12"/>
        <v>0</v>
      </c>
      <c r="O92" s="106" t="s">
        <v>323</v>
      </c>
    </row>
    <row r="93" spans="1:15" ht="31.2" customHeight="1" thickBot="1" x14ac:dyDescent="0.3">
      <c r="A93" s="188"/>
      <c r="B93" s="199"/>
      <c r="C93" s="193"/>
      <c r="D93" s="97"/>
      <c r="E93" s="98">
        <f t="shared" si="13"/>
        <v>0</v>
      </c>
      <c r="F93" s="99" t="s">
        <v>324</v>
      </c>
      <c r="G93" s="107" t="s">
        <v>325</v>
      </c>
      <c r="H93" s="200" t="s">
        <v>75</v>
      </c>
      <c r="I93" s="101">
        <f t="shared" si="8"/>
        <v>4.5</v>
      </c>
      <c r="J93" s="131"/>
      <c r="K93" s="103" t="str">
        <f t="shared" si="9"/>
        <v/>
      </c>
      <c r="L93" s="104" t="str">
        <f t="shared" si="10"/>
        <v/>
      </c>
      <c r="M93" s="104" t="str">
        <f t="shared" si="11"/>
        <v/>
      </c>
      <c r="N93" s="105">
        <f t="shared" si="12"/>
        <v>0</v>
      </c>
      <c r="O93" s="106" t="s">
        <v>326</v>
      </c>
    </row>
    <row r="94" spans="1:15" ht="31.2" customHeight="1" thickBot="1" x14ac:dyDescent="0.3">
      <c r="A94" s="188"/>
      <c r="B94" s="199"/>
      <c r="C94" s="193"/>
      <c r="D94" s="97"/>
      <c r="E94" s="98">
        <f t="shared" si="13"/>
        <v>0</v>
      </c>
      <c r="F94" s="99" t="s">
        <v>327</v>
      </c>
      <c r="G94" s="107" t="s">
        <v>328</v>
      </c>
      <c r="H94" s="200" t="s">
        <v>75</v>
      </c>
      <c r="I94" s="101">
        <f t="shared" si="8"/>
        <v>4.5</v>
      </c>
      <c r="J94" s="131"/>
      <c r="K94" s="103" t="str">
        <f t="shared" si="9"/>
        <v/>
      </c>
      <c r="L94" s="104" t="str">
        <f t="shared" si="10"/>
        <v/>
      </c>
      <c r="M94" s="104" t="str">
        <f t="shared" si="11"/>
        <v/>
      </c>
      <c r="N94" s="105">
        <f t="shared" si="12"/>
        <v>0</v>
      </c>
      <c r="O94" s="106" t="s">
        <v>329</v>
      </c>
    </row>
    <row r="95" spans="1:15" ht="31.2" customHeight="1" thickBot="1" x14ac:dyDescent="0.3">
      <c r="A95" s="188"/>
      <c r="B95" s="199"/>
      <c r="C95" s="193"/>
      <c r="D95" s="97"/>
      <c r="E95" s="98">
        <f t="shared" si="13"/>
        <v>0</v>
      </c>
      <c r="F95" s="99" t="s">
        <v>330</v>
      </c>
      <c r="G95" s="107" t="s">
        <v>331</v>
      </c>
      <c r="H95" s="200" t="s">
        <v>75</v>
      </c>
      <c r="I95" s="101">
        <f t="shared" si="8"/>
        <v>4.5</v>
      </c>
      <c r="J95" s="131"/>
      <c r="K95" s="103" t="str">
        <f t="shared" si="9"/>
        <v/>
      </c>
      <c r="L95" s="104" t="str">
        <f t="shared" si="10"/>
        <v/>
      </c>
      <c r="M95" s="104" t="str">
        <f t="shared" si="11"/>
        <v/>
      </c>
      <c r="N95" s="105">
        <f t="shared" si="12"/>
        <v>0</v>
      </c>
      <c r="O95" s="106" t="s">
        <v>332</v>
      </c>
    </row>
    <row r="96" spans="1:15" ht="31.2" customHeight="1" thickBot="1" x14ac:dyDescent="0.3">
      <c r="A96" s="188"/>
      <c r="B96" s="199"/>
      <c r="C96" s="193"/>
      <c r="D96" s="97"/>
      <c r="E96" s="98">
        <f t="shared" si="13"/>
        <v>0</v>
      </c>
      <c r="F96" s="99" t="s">
        <v>333</v>
      </c>
      <c r="G96" s="107" t="s">
        <v>334</v>
      </c>
      <c r="H96" s="200" t="s">
        <v>51</v>
      </c>
      <c r="I96" s="101">
        <f t="shared" si="8"/>
        <v>3.7</v>
      </c>
      <c r="J96" s="131"/>
      <c r="K96" s="103" t="str">
        <f t="shared" si="9"/>
        <v/>
      </c>
      <c r="L96" s="104" t="str">
        <f t="shared" si="10"/>
        <v/>
      </c>
      <c r="M96" s="104" t="str">
        <f t="shared" si="11"/>
        <v/>
      </c>
      <c r="N96" s="105">
        <f t="shared" si="12"/>
        <v>0</v>
      </c>
      <c r="O96" s="106" t="s">
        <v>335</v>
      </c>
    </row>
    <row r="97" spans="1:15" ht="31.2" customHeight="1" thickBot="1" x14ac:dyDescent="0.3">
      <c r="A97" s="188"/>
      <c r="B97" s="199"/>
      <c r="C97" s="193"/>
      <c r="D97" s="97"/>
      <c r="E97" s="98">
        <f t="shared" si="13"/>
        <v>0</v>
      </c>
      <c r="F97" s="99" t="s">
        <v>336</v>
      </c>
      <c r="G97" s="107" t="s">
        <v>337</v>
      </c>
      <c r="H97" s="200" t="s">
        <v>75</v>
      </c>
      <c r="I97" s="101">
        <f t="shared" si="8"/>
        <v>4.5</v>
      </c>
      <c r="J97" s="131">
        <v>3</v>
      </c>
      <c r="K97" s="103" t="str">
        <f t="shared" si="9"/>
        <v/>
      </c>
      <c r="L97" s="104" t="str">
        <f t="shared" si="10"/>
        <v/>
      </c>
      <c r="M97" s="104" t="str">
        <f t="shared" si="11"/>
        <v/>
      </c>
      <c r="N97" s="105">
        <f t="shared" si="12"/>
        <v>0</v>
      </c>
      <c r="O97" s="106" t="s">
        <v>338</v>
      </c>
    </row>
    <row r="98" spans="1:15" ht="31.2" customHeight="1" thickBot="1" x14ac:dyDescent="0.3">
      <c r="A98" s="188"/>
      <c r="B98" s="199"/>
      <c r="C98" s="193"/>
      <c r="D98" s="97"/>
      <c r="E98" s="98">
        <f t="shared" si="13"/>
        <v>0</v>
      </c>
      <c r="F98" s="99" t="s">
        <v>339</v>
      </c>
      <c r="G98" s="107" t="s">
        <v>340</v>
      </c>
      <c r="H98" s="200" t="s">
        <v>75</v>
      </c>
      <c r="I98" s="101">
        <f t="shared" si="8"/>
        <v>4.5</v>
      </c>
      <c r="J98" s="131"/>
      <c r="K98" s="103" t="str">
        <f t="shared" si="9"/>
        <v/>
      </c>
      <c r="L98" s="104" t="str">
        <f t="shared" si="10"/>
        <v/>
      </c>
      <c r="M98" s="104" t="str">
        <f t="shared" si="11"/>
        <v/>
      </c>
      <c r="N98" s="105">
        <f t="shared" si="12"/>
        <v>0</v>
      </c>
      <c r="O98" s="106" t="s">
        <v>341</v>
      </c>
    </row>
    <row r="99" spans="1:15" ht="31.2" customHeight="1" thickBot="1" x14ac:dyDescent="0.3">
      <c r="A99" s="188"/>
      <c r="B99" s="199"/>
      <c r="C99" s="193"/>
      <c r="D99" s="97"/>
      <c r="E99" s="98">
        <f t="shared" si="13"/>
        <v>0</v>
      </c>
      <c r="F99" s="99" t="s">
        <v>342</v>
      </c>
      <c r="G99" s="107" t="s">
        <v>343</v>
      </c>
      <c r="H99" s="200" t="s">
        <v>75</v>
      </c>
      <c r="I99" s="101">
        <f t="shared" ref="I99:I130" si="14">VLOOKUP(H99,$M$223:$N$224,2,FALSE)</f>
        <v>4.5</v>
      </c>
      <c r="J99" s="131"/>
      <c r="K99" s="103" t="str">
        <f t="shared" si="9"/>
        <v/>
      </c>
      <c r="L99" s="104" t="str">
        <f t="shared" si="10"/>
        <v/>
      </c>
      <c r="M99" s="104" t="str">
        <f t="shared" si="11"/>
        <v/>
      </c>
      <c r="N99" s="105">
        <f t="shared" ref="N99:N130" si="15">IF(ISBLANK(B99),0,IF(ISBLANK(J99),(B99*I99),(J99*B99)))</f>
        <v>0</v>
      </c>
      <c r="O99" s="106" t="s">
        <v>344</v>
      </c>
    </row>
    <row r="100" spans="1:15" ht="31.2" customHeight="1" thickBot="1" x14ac:dyDescent="0.3">
      <c r="A100" s="188"/>
      <c r="B100" s="199"/>
      <c r="C100" s="193"/>
      <c r="D100" s="97"/>
      <c r="E100" s="98">
        <f t="shared" si="13"/>
        <v>0</v>
      </c>
      <c r="F100" s="99" t="s">
        <v>345</v>
      </c>
      <c r="G100" s="107" t="s">
        <v>346</v>
      </c>
      <c r="H100" s="200" t="s">
        <v>75</v>
      </c>
      <c r="I100" s="101">
        <f t="shared" si="14"/>
        <v>4.5</v>
      </c>
      <c r="J100" s="131"/>
      <c r="K100" s="103" t="str">
        <f t="shared" si="9"/>
        <v/>
      </c>
      <c r="L100" s="104" t="str">
        <f t="shared" si="10"/>
        <v/>
      </c>
      <c r="M100" s="104" t="str">
        <f t="shared" si="11"/>
        <v/>
      </c>
      <c r="N100" s="105">
        <f t="shared" si="15"/>
        <v>0</v>
      </c>
      <c r="O100" s="106" t="s">
        <v>347</v>
      </c>
    </row>
    <row r="101" spans="1:15" ht="31.2" customHeight="1" thickBot="1" x14ac:dyDescent="0.3">
      <c r="A101" s="188"/>
      <c r="B101" s="199"/>
      <c r="C101" s="193"/>
      <c r="D101" s="97"/>
      <c r="E101" s="98">
        <f t="shared" si="13"/>
        <v>0</v>
      </c>
      <c r="F101" s="99" t="s">
        <v>348</v>
      </c>
      <c r="G101" s="107" t="s">
        <v>349</v>
      </c>
      <c r="H101" s="200" t="s">
        <v>75</v>
      </c>
      <c r="I101" s="101">
        <f t="shared" si="14"/>
        <v>4.5</v>
      </c>
      <c r="J101" s="131"/>
      <c r="K101" s="103" t="str">
        <f t="shared" si="9"/>
        <v/>
      </c>
      <c r="L101" s="104" t="str">
        <f t="shared" si="10"/>
        <v/>
      </c>
      <c r="M101" s="104" t="str">
        <f t="shared" si="11"/>
        <v/>
      </c>
      <c r="N101" s="105">
        <f t="shared" si="15"/>
        <v>0</v>
      </c>
      <c r="O101" s="106" t="s">
        <v>350</v>
      </c>
    </row>
    <row r="102" spans="1:15" ht="31.2" customHeight="1" thickBot="1" x14ac:dyDescent="0.3">
      <c r="A102" s="188"/>
      <c r="B102" s="199"/>
      <c r="C102" s="193"/>
      <c r="D102" s="97"/>
      <c r="E102" s="98">
        <f t="shared" si="13"/>
        <v>0</v>
      </c>
      <c r="F102" s="99" t="s">
        <v>351</v>
      </c>
      <c r="G102" s="107" t="s">
        <v>352</v>
      </c>
      <c r="H102" s="200" t="s">
        <v>75</v>
      </c>
      <c r="I102" s="101">
        <f t="shared" si="14"/>
        <v>4.5</v>
      </c>
      <c r="J102" s="131"/>
      <c r="K102" s="103" t="str">
        <f t="shared" si="9"/>
        <v/>
      </c>
      <c r="L102" s="104" t="str">
        <f t="shared" si="10"/>
        <v/>
      </c>
      <c r="M102" s="104" t="str">
        <f t="shared" si="11"/>
        <v/>
      </c>
      <c r="N102" s="105">
        <f t="shared" si="15"/>
        <v>0</v>
      </c>
      <c r="O102" s="106" t="s">
        <v>353</v>
      </c>
    </row>
    <row r="103" spans="1:15" ht="31.2" customHeight="1" thickBot="1" x14ac:dyDescent="0.3">
      <c r="A103" s="188"/>
      <c r="B103" s="199"/>
      <c r="C103" s="193"/>
      <c r="D103" s="97"/>
      <c r="E103" s="98">
        <f t="shared" si="13"/>
        <v>0</v>
      </c>
      <c r="F103" s="99" t="s">
        <v>354</v>
      </c>
      <c r="G103" s="107" t="s">
        <v>355</v>
      </c>
      <c r="H103" s="200" t="s">
        <v>75</v>
      </c>
      <c r="I103" s="101">
        <f t="shared" si="14"/>
        <v>4.5</v>
      </c>
      <c r="J103" s="131"/>
      <c r="K103" s="103" t="str">
        <f t="shared" si="9"/>
        <v/>
      </c>
      <c r="L103" s="104" t="str">
        <f t="shared" si="10"/>
        <v/>
      </c>
      <c r="M103" s="104" t="str">
        <f t="shared" si="11"/>
        <v/>
      </c>
      <c r="N103" s="105">
        <f t="shared" si="15"/>
        <v>0</v>
      </c>
      <c r="O103" s="106" t="s">
        <v>356</v>
      </c>
    </row>
    <row r="104" spans="1:15" ht="31.2" hidden="1" customHeight="1" thickBot="1" x14ac:dyDescent="0.3">
      <c r="A104" s="188"/>
      <c r="B104" s="199"/>
      <c r="C104" s="193"/>
      <c r="D104" s="97"/>
      <c r="E104" s="98">
        <f t="shared" si="13"/>
        <v>0</v>
      </c>
      <c r="F104" s="99" t="s">
        <v>357</v>
      </c>
      <c r="G104" s="107" t="s">
        <v>358</v>
      </c>
      <c r="H104" s="200" t="s">
        <v>75</v>
      </c>
      <c r="I104" s="101">
        <f t="shared" si="14"/>
        <v>4.5</v>
      </c>
      <c r="J104" s="131"/>
      <c r="K104" s="103" t="str">
        <f t="shared" si="9"/>
        <v/>
      </c>
      <c r="L104" s="104" t="str">
        <f t="shared" si="10"/>
        <v/>
      </c>
      <c r="M104" s="104" t="str">
        <f t="shared" si="11"/>
        <v/>
      </c>
      <c r="N104" s="105">
        <f t="shared" si="15"/>
        <v>0</v>
      </c>
      <c r="O104" s="106" t="s">
        <v>359</v>
      </c>
    </row>
    <row r="105" spans="1:15" ht="31.2" customHeight="1" thickBot="1" x14ac:dyDescent="0.3">
      <c r="A105" s="188"/>
      <c r="B105" s="199"/>
      <c r="C105" s="193"/>
      <c r="D105" s="97"/>
      <c r="E105" s="98">
        <f t="shared" si="13"/>
        <v>0</v>
      </c>
      <c r="F105" s="99" t="s">
        <v>360</v>
      </c>
      <c r="G105" s="107" t="s">
        <v>361</v>
      </c>
      <c r="H105" s="200" t="s">
        <v>51</v>
      </c>
      <c r="I105" s="101">
        <f t="shared" si="14"/>
        <v>3.7</v>
      </c>
      <c r="J105" s="131"/>
      <c r="K105" s="103" t="str">
        <f t="shared" si="9"/>
        <v/>
      </c>
      <c r="L105" s="104" t="str">
        <f t="shared" si="10"/>
        <v/>
      </c>
      <c r="M105" s="104" t="str">
        <f t="shared" si="11"/>
        <v/>
      </c>
      <c r="N105" s="105">
        <f t="shared" si="15"/>
        <v>0</v>
      </c>
      <c r="O105" s="106" t="s">
        <v>362</v>
      </c>
    </row>
    <row r="106" spans="1:15" ht="31.2" hidden="1" customHeight="1" thickBot="1" x14ac:dyDescent="0.3">
      <c r="A106" s="188"/>
      <c r="B106" s="199"/>
      <c r="C106" s="193"/>
      <c r="D106" s="97"/>
      <c r="E106" s="98">
        <f t="shared" si="13"/>
        <v>0</v>
      </c>
      <c r="F106" s="99" t="s">
        <v>363</v>
      </c>
      <c r="G106" s="109" t="s">
        <v>364</v>
      </c>
      <c r="H106" s="200" t="s">
        <v>75</v>
      </c>
      <c r="I106" s="101">
        <f t="shared" si="14"/>
        <v>4.5</v>
      </c>
      <c r="J106" s="131"/>
      <c r="K106" s="103" t="str">
        <f t="shared" si="9"/>
        <v/>
      </c>
      <c r="L106" s="104" t="str">
        <f t="shared" si="10"/>
        <v/>
      </c>
      <c r="M106" s="104" t="str">
        <f t="shared" si="11"/>
        <v/>
      </c>
      <c r="N106" s="105">
        <f t="shared" si="15"/>
        <v>0</v>
      </c>
      <c r="O106" s="135" t="s">
        <v>365</v>
      </c>
    </row>
    <row r="107" spans="1:15" ht="31.2" customHeight="1" thickBot="1" x14ac:dyDescent="0.3">
      <c r="A107" s="188"/>
      <c r="B107" s="199"/>
      <c r="C107" s="193"/>
      <c r="D107" s="97"/>
      <c r="E107" s="98">
        <f t="shared" si="13"/>
        <v>0</v>
      </c>
      <c r="F107" s="99" t="s">
        <v>366</v>
      </c>
      <c r="G107" s="107" t="s">
        <v>367</v>
      </c>
      <c r="H107" s="200" t="s">
        <v>51</v>
      </c>
      <c r="I107" s="101">
        <f t="shared" si="14"/>
        <v>3.7</v>
      </c>
      <c r="J107" s="131"/>
      <c r="K107" s="103" t="str">
        <f t="shared" si="9"/>
        <v/>
      </c>
      <c r="L107" s="104" t="str">
        <f t="shared" si="10"/>
        <v/>
      </c>
      <c r="M107" s="104" t="str">
        <f t="shared" si="11"/>
        <v/>
      </c>
      <c r="N107" s="105">
        <f t="shared" si="15"/>
        <v>0</v>
      </c>
      <c r="O107" s="106" t="s">
        <v>368</v>
      </c>
    </row>
    <row r="108" spans="1:15" ht="31.2" hidden="1" customHeight="1" thickBot="1" x14ac:dyDescent="0.3">
      <c r="A108" s="188"/>
      <c r="B108" s="199"/>
      <c r="C108" s="193"/>
      <c r="D108" s="97"/>
      <c r="E108" s="98">
        <f t="shared" si="13"/>
        <v>0</v>
      </c>
      <c r="F108" s="99" t="s">
        <v>369</v>
      </c>
      <c r="G108" s="107" t="s">
        <v>370</v>
      </c>
      <c r="H108" s="200" t="s">
        <v>51</v>
      </c>
      <c r="I108" s="101">
        <f t="shared" si="14"/>
        <v>3.7</v>
      </c>
      <c r="J108" s="131"/>
      <c r="K108" s="103" t="str">
        <f t="shared" si="9"/>
        <v/>
      </c>
      <c r="L108" s="104" t="str">
        <f t="shared" si="10"/>
        <v/>
      </c>
      <c r="M108" s="104" t="str">
        <f t="shared" si="11"/>
        <v/>
      </c>
      <c r="N108" s="105">
        <f t="shared" si="15"/>
        <v>0</v>
      </c>
      <c r="O108" s="106" t="s">
        <v>371</v>
      </c>
    </row>
    <row r="109" spans="1:15" ht="31.2" hidden="1" customHeight="1" thickBot="1" x14ac:dyDescent="0.3">
      <c r="A109" s="188"/>
      <c r="B109" s="199"/>
      <c r="C109" s="193"/>
      <c r="D109" s="97"/>
      <c r="E109" s="98">
        <f t="shared" si="13"/>
        <v>0</v>
      </c>
      <c r="F109" s="99" t="s">
        <v>372</v>
      </c>
      <c r="G109" s="107" t="s">
        <v>373</v>
      </c>
      <c r="H109" s="200" t="s">
        <v>51</v>
      </c>
      <c r="I109" s="101">
        <f t="shared" si="14"/>
        <v>3.7</v>
      </c>
      <c r="J109" s="131"/>
      <c r="K109" s="103" t="str">
        <f t="shared" si="9"/>
        <v/>
      </c>
      <c r="L109" s="104" t="str">
        <f t="shared" si="10"/>
        <v/>
      </c>
      <c r="M109" s="104" t="str">
        <f t="shared" si="11"/>
        <v/>
      </c>
      <c r="N109" s="105">
        <f t="shared" si="15"/>
        <v>0</v>
      </c>
      <c r="O109" s="106" t="s">
        <v>374</v>
      </c>
    </row>
    <row r="110" spans="1:15" ht="31.2" customHeight="1" thickBot="1" x14ac:dyDescent="0.3">
      <c r="A110" s="188"/>
      <c r="B110" s="199"/>
      <c r="C110" s="193"/>
      <c r="D110" s="97"/>
      <c r="E110" s="98">
        <f t="shared" si="13"/>
        <v>0</v>
      </c>
      <c r="F110" s="99" t="s">
        <v>375</v>
      </c>
      <c r="G110" s="107" t="s">
        <v>376</v>
      </c>
      <c r="H110" s="200" t="s">
        <v>51</v>
      </c>
      <c r="I110" s="101">
        <f t="shared" si="14"/>
        <v>3.7</v>
      </c>
      <c r="J110" s="131"/>
      <c r="K110" s="103" t="str">
        <f t="shared" si="9"/>
        <v/>
      </c>
      <c r="L110" s="104" t="str">
        <f t="shared" si="10"/>
        <v/>
      </c>
      <c r="M110" s="104" t="str">
        <f t="shared" si="11"/>
        <v/>
      </c>
      <c r="N110" s="105">
        <f t="shared" si="15"/>
        <v>0</v>
      </c>
      <c r="O110" s="106" t="s">
        <v>377</v>
      </c>
    </row>
    <row r="111" spans="1:15" ht="31.2" customHeight="1" thickBot="1" x14ac:dyDescent="0.3">
      <c r="A111" s="188"/>
      <c r="B111" s="199"/>
      <c r="C111" s="193"/>
      <c r="D111" s="97"/>
      <c r="E111" s="98">
        <f t="shared" si="13"/>
        <v>0</v>
      </c>
      <c r="F111" s="99" t="s">
        <v>378</v>
      </c>
      <c r="G111" s="107" t="s">
        <v>379</v>
      </c>
      <c r="H111" s="200" t="s">
        <v>51</v>
      </c>
      <c r="I111" s="101">
        <f t="shared" si="14"/>
        <v>3.7</v>
      </c>
      <c r="J111" s="131"/>
      <c r="K111" s="103" t="str">
        <f t="shared" si="9"/>
        <v/>
      </c>
      <c r="L111" s="104" t="str">
        <f t="shared" si="10"/>
        <v/>
      </c>
      <c r="M111" s="104" t="str">
        <f t="shared" si="11"/>
        <v/>
      </c>
      <c r="N111" s="105">
        <f t="shared" si="15"/>
        <v>0</v>
      </c>
      <c r="O111" s="106" t="s">
        <v>380</v>
      </c>
    </row>
    <row r="112" spans="1:15" ht="31.2" hidden="1" customHeight="1" thickBot="1" x14ac:dyDescent="0.3">
      <c r="A112" s="188"/>
      <c r="B112" s="199"/>
      <c r="C112" s="193"/>
      <c r="D112" s="97"/>
      <c r="E112" s="98">
        <f t="shared" si="13"/>
        <v>0</v>
      </c>
      <c r="F112" s="136" t="s">
        <v>381</v>
      </c>
      <c r="G112" s="109" t="s">
        <v>382</v>
      </c>
      <c r="H112" s="200" t="s">
        <v>75</v>
      </c>
      <c r="I112" s="101">
        <f t="shared" si="14"/>
        <v>4.5</v>
      </c>
      <c r="J112" s="131"/>
      <c r="K112" s="103" t="str">
        <f t="shared" si="9"/>
        <v/>
      </c>
      <c r="L112" s="104" t="str">
        <f t="shared" si="10"/>
        <v/>
      </c>
      <c r="M112" s="104" t="str">
        <f t="shared" si="11"/>
        <v/>
      </c>
      <c r="N112" s="105">
        <f t="shared" si="15"/>
        <v>0</v>
      </c>
      <c r="O112" s="106" t="s">
        <v>383</v>
      </c>
    </row>
    <row r="113" spans="1:15" ht="31.2" hidden="1" customHeight="1" thickBot="1" x14ac:dyDescent="0.3">
      <c r="A113" s="188"/>
      <c r="B113" s="199"/>
      <c r="C113" s="193"/>
      <c r="D113" s="97"/>
      <c r="E113" s="98">
        <f>IF(ISBLANK(D113),B113,D113)</f>
        <v>0</v>
      </c>
      <c r="F113" s="108" t="s">
        <v>384</v>
      </c>
      <c r="G113" s="109" t="s">
        <v>385</v>
      </c>
      <c r="H113" s="200" t="s">
        <v>75</v>
      </c>
      <c r="I113" s="101">
        <f t="shared" si="14"/>
        <v>4.5</v>
      </c>
      <c r="J113" s="134"/>
      <c r="K113" s="103" t="str">
        <f>IF(ISBLANK(J113),"",IF(E113=0,"",(1-J113/I113)))</f>
        <v/>
      </c>
      <c r="L113" s="104" t="str">
        <f>IF(ISBLANK(J113),"",IF(E113=0,"",(J113-I113)))</f>
        <v/>
      </c>
      <c r="M113" s="104" t="str">
        <f>IF(ISBLANK(J113),"",IF(E113=0,"",E113*L113))</f>
        <v/>
      </c>
      <c r="N113" s="105">
        <f>IF(ISBLANK(B113),0,IF(ISBLANK(J113),(B113*I113),(J113*B113)))</f>
        <v>0</v>
      </c>
      <c r="O113" s="106" t="s">
        <v>386</v>
      </c>
    </row>
    <row r="114" spans="1:15" ht="31.2" hidden="1" customHeight="1" thickBot="1" x14ac:dyDescent="0.3">
      <c r="A114" s="188"/>
      <c r="B114" s="199"/>
      <c r="C114" s="193"/>
      <c r="D114" s="97"/>
      <c r="E114" s="98">
        <f t="shared" si="13"/>
        <v>0</v>
      </c>
      <c r="F114" s="99" t="s">
        <v>387</v>
      </c>
      <c r="G114" s="107" t="s">
        <v>388</v>
      </c>
      <c r="H114" s="200" t="s">
        <v>75</v>
      </c>
      <c r="I114" s="101">
        <f t="shared" si="14"/>
        <v>4.5</v>
      </c>
      <c r="J114" s="131"/>
      <c r="K114" s="103" t="str">
        <f t="shared" si="9"/>
        <v/>
      </c>
      <c r="L114" s="104" t="str">
        <f t="shared" si="10"/>
        <v/>
      </c>
      <c r="M114" s="104" t="str">
        <f t="shared" si="11"/>
        <v/>
      </c>
      <c r="N114" s="105">
        <f t="shared" si="15"/>
        <v>0</v>
      </c>
      <c r="O114" s="106" t="s">
        <v>389</v>
      </c>
    </row>
    <row r="115" spans="1:15" ht="31.2" customHeight="1" thickBot="1" x14ac:dyDescent="0.3">
      <c r="A115" s="188"/>
      <c r="B115" s="199"/>
      <c r="C115" s="193"/>
      <c r="D115" s="97"/>
      <c r="E115" s="98">
        <f t="shared" si="13"/>
        <v>0</v>
      </c>
      <c r="F115" s="99" t="s">
        <v>390</v>
      </c>
      <c r="G115" s="112" t="s">
        <v>391</v>
      </c>
      <c r="H115" s="200" t="s">
        <v>51</v>
      </c>
      <c r="I115" s="101">
        <f t="shared" si="14"/>
        <v>3.7</v>
      </c>
      <c r="J115" s="133"/>
      <c r="K115" s="103" t="str">
        <f t="shared" si="9"/>
        <v/>
      </c>
      <c r="L115" s="104" t="str">
        <f t="shared" si="10"/>
        <v/>
      </c>
      <c r="M115" s="104" t="str">
        <f t="shared" si="11"/>
        <v/>
      </c>
      <c r="N115" s="105">
        <f t="shared" si="15"/>
        <v>0</v>
      </c>
      <c r="O115" s="106" t="s">
        <v>392</v>
      </c>
    </row>
    <row r="116" spans="1:15" ht="31.2" customHeight="1" thickBot="1" x14ac:dyDescent="0.3">
      <c r="A116" s="188"/>
      <c r="B116" s="199"/>
      <c r="C116" s="193"/>
      <c r="D116" s="97"/>
      <c r="E116" s="98">
        <f t="shared" si="13"/>
        <v>0</v>
      </c>
      <c r="F116" s="99" t="s">
        <v>393</v>
      </c>
      <c r="G116" s="107" t="s">
        <v>394</v>
      </c>
      <c r="H116" s="200" t="s">
        <v>75</v>
      </c>
      <c r="I116" s="101">
        <f t="shared" si="14"/>
        <v>4.5</v>
      </c>
      <c r="J116" s="131"/>
      <c r="K116" s="103" t="str">
        <f t="shared" si="9"/>
        <v/>
      </c>
      <c r="L116" s="104" t="str">
        <f t="shared" si="10"/>
        <v/>
      </c>
      <c r="M116" s="104" t="str">
        <f t="shared" si="11"/>
        <v/>
      </c>
      <c r="N116" s="105">
        <f t="shared" si="15"/>
        <v>0</v>
      </c>
      <c r="O116" s="106" t="s">
        <v>395</v>
      </c>
    </row>
    <row r="117" spans="1:15" ht="31.2" hidden="1" customHeight="1" thickBot="1" x14ac:dyDescent="0.3">
      <c r="A117" s="188"/>
      <c r="B117" s="199"/>
      <c r="C117" s="193"/>
      <c r="D117" s="97"/>
      <c r="E117" s="98">
        <f t="shared" si="13"/>
        <v>0</v>
      </c>
      <c r="F117" s="99" t="s">
        <v>396</v>
      </c>
      <c r="G117" s="107" t="s">
        <v>397</v>
      </c>
      <c r="H117" s="200" t="s">
        <v>75</v>
      </c>
      <c r="I117" s="101">
        <f t="shared" si="14"/>
        <v>4.5</v>
      </c>
      <c r="J117" s="131"/>
      <c r="K117" s="103" t="str">
        <f t="shared" si="9"/>
        <v/>
      </c>
      <c r="L117" s="104" t="str">
        <f t="shared" si="10"/>
        <v/>
      </c>
      <c r="M117" s="104" t="str">
        <f t="shared" si="11"/>
        <v/>
      </c>
      <c r="N117" s="105">
        <f t="shared" si="15"/>
        <v>0</v>
      </c>
      <c r="O117" s="106" t="s">
        <v>398</v>
      </c>
    </row>
    <row r="118" spans="1:15" ht="31.2" customHeight="1" thickBot="1" x14ac:dyDescent="0.3">
      <c r="A118" s="188"/>
      <c r="B118" s="199"/>
      <c r="C118" s="193"/>
      <c r="D118" s="97"/>
      <c r="E118" s="98">
        <f t="shared" si="13"/>
        <v>0</v>
      </c>
      <c r="F118" s="99" t="s">
        <v>399</v>
      </c>
      <c r="G118" s="107" t="s">
        <v>400</v>
      </c>
      <c r="H118" s="200" t="s">
        <v>75</v>
      </c>
      <c r="I118" s="101">
        <f t="shared" si="14"/>
        <v>4.5</v>
      </c>
      <c r="J118" s="131"/>
      <c r="K118" s="103" t="str">
        <f t="shared" si="9"/>
        <v/>
      </c>
      <c r="L118" s="104" t="str">
        <f t="shared" si="10"/>
        <v/>
      </c>
      <c r="M118" s="104" t="str">
        <f t="shared" si="11"/>
        <v/>
      </c>
      <c r="N118" s="105">
        <f t="shared" si="15"/>
        <v>0</v>
      </c>
      <c r="O118" s="106" t="s">
        <v>401</v>
      </c>
    </row>
    <row r="119" spans="1:15" ht="31.2" customHeight="1" thickBot="1" x14ac:dyDescent="0.3">
      <c r="A119" s="188"/>
      <c r="B119" s="199"/>
      <c r="C119" s="193"/>
      <c r="D119" s="97"/>
      <c r="E119" s="98">
        <f t="shared" si="13"/>
        <v>0</v>
      </c>
      <c r="F119" s="99" t="s">
        <v>402</v>
      </c>
      <c r="G119" s="107" t="s">
        <v>403</v>
      </c>
      <c r="H119" s="200" t="s">
        <v>75</v>
      </c>
      <c r="I119" s="101">
        <f t="shared" si="14"/>
        <v>4.5</v>
      </c>
      <c r="J119" s="131"/>
      <c r="K119" s="103" t="str">
        <f t="shared" si="9"/>
        <v/>
      </c>
      <c r="L119" s="104" t="str">
        <f t="shared" si="10"/>
        <v/>
      </c>
      <c r="M119" s="104" t="str">
        <f t="shared" si="11"/>
        <v/>
      </c>
      <c r="N119" s="105">
        <f t="shared" si="15"/>
        <v>0</v>
      </c>
      <c r="O119" s="106" t="s">
        <v>404</v>
      </c>
    </row>
    <row r="120" spans="1:15" ht="31.2" customHeight="1" thickBot="1" x14ac:dyDescent="0.3">
      <c r="A120" s="188"/>
      <c r="B120" s="199"/>
      <c r="C120" s="193"/>
      <c r="D120" s="97"/>
      <c r="E120" s="98">
        <f t="shared" si="13"/>
        <v>0</v>
      </c>
      <c r="F120" s="99" t="s">
        <v>405</v>
      </c>
      <c r="G120" s="107" t="s">
        <v>406</v>
      </c>
      <c r="H120" s="200" t="s">
        <v>51</v>
      </c>
      <c r="I120" s="101">
        <f t="shared" si="14"/>
        <v>3.7</v>
      </c>
      <c r="J120" s="131"/>
      <c r="K120" s="103" t="str">
        <f t="shared" si="9"/>
        <v/>
      </c>
      <c r="L120" s="104" t="str">
        <f t="shared" si="10"/>
        <v/>
      </c>
      <c r="M120" s="104" t="str">
        <f t="shared" si="11"/>
        <v/>
      </c>
      <c r="N120" s="105">
        <f t="shared" si="15"/>
        <v>0</v>
      </c>
      <c r="O120" s="106" t="s">
        <v>407</v>
      </c>
    </row>
    <row r="121" spans="1:15" ht="31.2" customHeight="1" thickBot="1" x14ac:dyDescent="0.3">
      <c r="A121" s="179"/>
      <c r="B121" s="204"/>
      <c r="C121" s="194"/>
      <c r="D121" s="114"/>
      <c r="E121" s="115">
        <f t="shared" si="13"/>
        <v>0</v>
      </c>
      <c r="F121" s="116" t="s">
        <v>408</v>
      </c>
      <c r="G121" s="137" t="s">
        <v>409</v>
      </c>
      <c r="H121" s="206" t="s">
        <v>51</v>
      </c>
      <c r="I121" s="118">
        <f t="shared" si="14"/>
        <v>3.7</v>
      </c>
      <c r="J121" s="138"/>
      <c r="K121" s="120" t="str">
        <f t="shared" si="9"/>
        <v/>
      </c>
      <c r="L121" s="121" t="str">
        <f t="shared" si="10"/>
        <v/>
      </c>
      <c r="M121" s="121" t="str">
        <f t="shared" si="11"/>
        <v/>
      </c>
      <c r="N121" s="122">
        <f t="shared" si="15"/>
        <v>0</v>
      </c>
      <c r="O121" s="123" t="s">
        <v>410</v>
      </c>
    </row>
    <row r="122" spans="1:15" ht="31.2" customHeight="1" x14ac:dyDescent="0.25">
      <c r="A122" s="177" t="s">
        <v>411</v>
      </c>
      <c r="B122" s="203"/>
      <c r="C122" s="195"/>
      <c r="D122" s="124"/>
      <c r="E122" s="125">
        <f t="shared" si="13"/>
        <v>0</v>
      </c>
      <c r="F122" s="99" t="s">
        <v>412</v>
      </c>
      <c r="G122" s="107" t="s">
        <v>413</v>
      </c>
      <c r="H122" s="205" t="s">
        <v>51</v>
      </c>
      <c r="I122" s="126">
        <f t="shared" si="14"/>
        <v>3.7</v>
      </c>
      <c r="J122" s="127"/>
      <c r="K122" s="128" t="str">
        <f t="shared" si="9"/>
        <v/>
      </c>
      <c r="L122" s="129" t="str">
        <f t="shared" si="10"/>
        <v/>
      </c>
      <c r="M122" s="129" t="str">
        <f t="shared" si="11"/>
        <v/>
      </c>
      <c r="N122" s="130">
        <f t="shared" si="15"/>
        <v>0</v>
      </c>
      <c r="O122" s="106" t="s">
        <v>414</v>
      </c>
    </row>
    <row r="123" spans="1:15" ht="31.2" customHeight="1" thickBot="1" x14ac:dyDescent="0.3">
      <c r="A123" s="189" t="s">
        <v>415</v>
      </c>
      <c r="B123" s="199"/>
      <c r="C123" s="193"/>
      <c r="D123" s="97"/>
      <c r="E123" s="98">
        <f t="shared" si="13"/>
        <v>0</v>
      </c>
      <c r="F123" s="99" t="s">
        <v>416</v>
      </c>
      <c r="G123" s="107" t="s">
        <v>417</v>
      </c>
      <c r="H123" s="200" t="s">
        <v>51</v>
      </c>
      <c r="I123" s="101">
        <f t="shared" si="14"/>
        <v>3.7</v>
      </c>
      <c r="J123" s="131"/>
      <c r="K123" s="103" t="str">
        <f t="shared" si="9"/>
        <v/>
      </c>
      <c r="L123" s="104" t="str">
        <f t="shared" si="10"/>
        <v/>
      </c>
      <c r="M123" s="104" t="str">
        <f t="shared" si="11"/>
        <v/>
      </c>
      <c r="N123" s="105">
        <f t="shared" si="15"/>
        <v>0</v>
      </c>
      <c r="O123" s="106" t="s">
        <v>418</v>
      </c>
    </row>
    <row r="124" spans="1:15" ht="31.2" hidden="1" customHeight="1" thickBot="1" x14ac:dyDescent="0.3">
      <c r="A124" s="189" t="s">
        <v>415</v>
      </c>
      <c r="B124" s="199"/>
      <c r="C124" s="193"/>
      <c r="D124" s="97"/>
      <c r="E124" s="98">
        <f t="shared" si="13"/>
        <v>0</v>
      </c>
      <c r="F124" s="99" t="s">
        <v>419</v>
      </c>
      <c r="G124" s="107" t="s">
        <v>420</v>
      </c>
      <c r="H124" s="200" t="s">
        <v>75</v>
      </c>
      <c r="I124" s="101">
        <f t="shared" si="14"/>
        <v>4.5</v>
      </c>
      <c r="J124" s="131"/>
      <c r="K124" s="103" t="str">
        <f t="shared" si="9"/>
        <v/>
      </c>
      <c r="L124" s="104" t="str">
        <f t="shared" si="10"/>
        <v/>
      </c>
      <c r="M124" s="104" t="str">
        <f t="shared" si="11"/>
        <v/>
      </c>
      <c r="N124" s="105">
        <f t="shared" si="15"/>
        <v>0</v>
      </c>
      <c r="O124" s="106" t="s">
        <v>421</v>
      </c>
    </row>
    <row r="125" spans="1:15" ht="31.2" hidden="1" customHeight="1" thickBot="1" x14ac:dyDescent="0.3">
      <c r="A125" s="189" t="s">
        <v>415</v>
      </c>
      <c r="B125" s="199"/>
      <c r="C125" s="193"/>
      <c r="D125" s="97"/>
      <c r="E125" s="98">
        <f t="shared" si="13"/>
        <v>0</v>
      </c>
      <c r="F125" s="99" t="s">
        <v>422</v>
      </c>
      <c r="G125" s="107" t="s">
        <v>423</v>
      </c>
      <c r="H125" s="200" t="s">
        <v>75</v>
      </c>
      <c r="I125" s="101">
        <f t="shared" si="14"/>
        <v>4.5</v>
      </c>
      <c r="J125" s="131"/>
      <c r="K125" s="103" t="str">
        <f t="shared" si="9"/>
        <v/>
      </c>
      <c r="L125" s="104" t="str">
        <f t="shared" si="10"/>
        <v/>
      </c>
      <c r="M125" s="104" t="str">
        <f t="shared" si="11"/>
        <v/>
      </c>
      <c r="N125" s="105">
        <f t="shared" si="15"/>
        <v>0</v>
      </c>
      <c r="O125" s="106" t="s">
        <v>424</v>
      </c>
    </row>
    <row r="126" spans="1:15" ht="31.2" hidden="1" customHeight="1" thickBot="1" x14ac:dyDescent="0.3">
      <c r="A126" s="190">
        <f>SUM($E$122:$E$139)</f>
        <v>0</v>
      </c>
      <c r="B126" s="199"/>
      <c r="C126" s="193"/>
      <c r="D126" s="97"/>
      <c r="E126" s="98">
        <f t="shared" si="13"/>
        <v>0</v>
      </c>
      <c r="F126" s="99" t="s">
        <v>425</v>
      </c>
      <c r="G126" s="109" t="s">
        <v>426</v>
      </c>
      <c r="H126" s="200" t="s">
        <v>75</v>
      </c>
      <c r="I126" s="101">
        <f t="shared" si="14"/>
        <v>4.5</v>
      </c>
      <c r="J126" s="131"/>
      <c r="K126" s="103" t="str">
        <f t="shared" si="9"/>
        <v/>
      </c>
      <c r="L126" s="104" t="str">
        <f t="shared" si="10"/>
        <v/>
      </c>
      <c r="M126" s="104" t="str">
        <f t="shared" si="11"/>
        <v/>
      </c>
      <c r="N126" s="105">
        <f t="shared" si="15"/>
        <v>0</v>
      </c>
      <c r="O126" s="139" t="s">
        <v>427</v>
      </c>
    </row>
    <row r="127" spans="1:15" ht="31.2" customHeight="1" thickBot="1" x14ac:dyDescent="0.3">
      <c r="A127" s="184"/>
      <c r="B127" s="199"/>
      <c r="C127" s="193"/>
      <c r="D127" s="97"/>
      <c r="E127" s="98">
        <f t="shared" si="13"/>
        <v>0</v>
      </c>
      <c r="F127" s="99" t="s">
        <v>428</v>
      </c>
      <c r="G127" s="107" t="s">
        <v>429</v>
      </c>
      <c r="H127" s="200" t="s">
        <v>51</v>
      </c>
      <c r="I127" s="101">
        <f t="shared" si="14"/>
        <v>3.7</v>
      </c>
      <c r="J127" s="131"/>
      <c r="K127" s="103" t="str">
        <f t="shared" si="9"/>
        <v/>
      </c>
      <c r="L127" s="104" t="str">
        <f t="shared" si="10"/>
        <v/>
      </c>
      <c r="M127" s="104" t="str">
        <f t="shared" si="11"/>
        <v/>
      </c>
      <c r="N127" s="105">
        <f t="shared" si="15"/>
        <v>0</v>
      </c>
      <c r="O127" s="106" t="s">
        <v>430</v>
      </c>
    </row>
    <row r="128" spans="1:15" ht="31.2" customHeight="1" thickBot="1" x14ac:dyDescent="0.3">
      <c r="A128" s="184"/>
      <c r="B128" s="199"/>
      <c r="C128" s="193"/>
      <c r="D128" s="97"/>
      <c r="E128" s="98">
        <f t="shared" si="13"/>
        <v>0</v>
      </c>
      <c r="F128" s="140" t="s">
        <v>431</v>
      </c>
      <c r="G128" s="107" t="s">
        <v>432</v>
      </c>
      <c r="H128" s="200" t="s">
        <v>51</v>
      </c>
      <c r="I128" s="101">
        <f t="shared" si="14"/>
        <v>3.7</v>
      </c>
      <c r="J128" s="131"/>
      <c r="K128" s="103" t="str">
        <f t="shared" si="9"/>
        <v/>
      </c>
      <c r="L128" s="104" t="str">
        <f t="shared" si="10"/>
        <v/>
      </c>
      <c r="M128" s="104" t="str">
        <f t="shared" si="11"/>
        <v/>
      </c>
      <c r="N128" s="105">
        <f t="shared" si="15"/>
        <v>0</v>
      </c>
      <c r="O128" s="106" t="s">
        <v>433</v>
      </c>
    </row>
    <row r="129" spans="1:15" ht="31.2" hidden="1" customHeight="1" thickBot="1" x14ac:dyDescent="0.3">
      <c r="A129" s="184"/>
      <c r="B129" s="199"/>
      <c r="C129" s="193"/>
      <c r="D129" s="97"/>
      <c r="E129" s="98">
        <f t="shared" si="13"/>
        <v>0</v>
      </c>
      <c r="F129" s="99" t="s">
        <v>434</v>
      </c>
      <c r="G129" s="107" t="s">
        <v>435</v>
      </c>
      <c r="H129" s="200" t="s">
        <v>51</v>
      </c>
      <c r="I129" s="101">
        <f t="shared" si="14"/>
        <v>3.7</v>
      </c>
      <c r="J129" s="131"/>
      <c r="K129" s="103" t="str">
        <f t="shared" si="9"/>
        <v/>
      </c>
      <c r="L129" s="104" t="str">
        <f t="shared" si="10"/>
        <v/>
      </c>
      <c r="M129" s="104" t="str">
        <f t="shared" si="11"/>
        <v/>
      </c>
      <c r="N129" s="105">
        <f t="shared" si="15"/>
        <v>0</v>
      </c>
      <c r="O129" s="106" t="s">
        <v>436</v>
      </c>
    </row>
    <row r="130" spans="1:15" ht="31.2" customHeight="1" thickBot="1" x14ac:dyDescent="0.3">
      <c r="A130" s="184"/>
      <c r="B130" s="199"/>
      <c r="C130" s="193"/>
      <c r="D130" s="97"/>
      <c r="E130" s="98">
        <f t="shared" si="13"/>
        <v>0</v>
      </c>
      <c r="F130" s="99" t="s">
        <v>437</v>
      </c>
      <c r="G130" s="107" t="s">
        <v>438</v>
      </c>
      <c r="H130" s="200" t="s">
        <v>51</v>
      </c>
      <c r="I130" s="101">
        <f t="shared" si="14"/>
        <v>3.7</v>
      </c>
      <c r="J130" s="131"/>
      <c r="K130" s="103" t="str">
        <f t="shared" si="9"/>
        <v/>
      </c>
      <c r="L130" s="104" t="str">
        <f t="shared" si="10"/>
        <v/>
      </c>
      <c r="M130" s="104" t="str">
        <f t="shared" si="11"/>
        <v/>
      </c>
      <c r="N130" s="105">
        <f t="shared" si="15"/>
        <v>0</v>
      </c>
      <c r="O130" s="106" t="s">
        <v>439</v>
      </c>
    </row>
    <row r="131" spans="1:15" ht="31.2" customHeight="1" thickBot="1" x14ac:dyDescent="0.3">
      <c r="A131" s="184"/>
      <c r="B131" s="199"/>
      <c r="C131" s="193"/>
      <c r="D131" s="97"/>
      <c r="E131" s="98">
        <f t="shared" si="13"/>
        <v>0</v>
      </c>
      <c r="F131" s="99" t="s">
        <v>440</v>
      </c>
      <c r="G131" s="107" t="s">
        <v>441</v>
      </c>
      <c r="H131" s="200" t="s">
        <v>51</v>
      </c>
      <c r="I131" s="101">
        <f t="shared" ref="I131:I163" si="16">VLOOKUP(H131,$M$223:$N$224,2,FALSE)</f>
        <v>3.7</v>
      </c>
      <c r="J131" s="131"/>
      <c r="K131" s="103" t="str">
        <f t="shared" ref="K131:K194" si="17">IF(ISBLANK(J131),"",IF(E131=0,"",(1-J131/I131)))</f>
        <v/>
      </c>
      <c r="L131" s="104" t="str">
        <f t="shared" ref="L131:L194" si="18">IF(ISBLANK(J131),"",IF(E131=0,"",(J131-I131)))</f>
        <v/>
      </c>
      <c r="M131" s="104" t="str">
        <f t="shared" ref="M131:M194" si="19">IF(ISBLANK(J131),"",IF(E131=0,"",E131*L131))</f>
        <v/>
      </c>
      <c r="N131" s="105">
        <f t="shared" ref="N131:N163" si="20">IF(ISBLANK(B131),0,IF(ISBLANK(J131),(B131*I131),(J131*B131)))</f>
        <v>0</v>
      </c>
      <c r="O131" s="106" t="s">
        <v>442</v>
      </c>
    </row>
    <row r="132" spans="1:15" ht="31.2" customHeight="1" thickBot="1" x14ac:dyDescent="0.3">
      <c r="A132" s="184"/>
      <c r="B132" s="199"/>
      <c r="C132" s="193"/>
      <c r="D132" s="97"/>
      <c r="E132" s="98">
        <f t="shared" ref="E132:E195" si="21">IF(ISBLANK(D132),B132,D132)</f>
        <v>0</v>
      </c>
      <c r="F132" s="99" t="s">
        <v>443</v>
      </c>
      <c r="G132" s="107" t="s">
        <v>444</v>
      </c>
      <c r="H132" s="200" t="s">
        <v>51</v>
      </c>
      <c r="I132" s="101">
        <f t="shared" si="16"/>
        <v>3.7</v>
      </c>
      <c r="J132" s="131"/>
      <c r="K132" s="103" t="str">
        <f t="shared" si="17"/>
        <v/>
      </c>
      <c r="L132" s="104" t="str">
        <f t="shared" si="18"/>
        <v/>
      </c>
      <c r="M132" s="104" t="str">
        <f t="shared" si="19"/>
        <v/>
      </c>
      <c r="N132" s="105">
        <f t="shared" si="20"/>
        <v>0</v>
      </c>
      <c r="O132" s="106" t="s">
        <v>445</v>
      </c>
    </row>
    <row r="133" spans="1:15" ht="31.2" customHeight="1" thickBot="1" x14ac:dyDescent="0.3">
      <c r="A133" s="184"/>
      <c r="B133" s="199"/>
      <c r="C133" s="193"/>
      <c r="D133" s="97"/>
      <c r="E133" s="98">
        <f t="shared" si="21"/>
        <v>0</v>
      </c>
      <c r="F133" s="99" t="s">
        <v>446</v>
      </c>
      <c r="G133" s="107" t="s">
        <v>447</v>
      </c>
      <c r="H133" s="200" t="s">
        <v>51</v>
      </c>
      <c r="I133" s="101">
        <f t="shared" si="16"/>
        <v>3.7</v>
      </c>
      <c r="J133" s="131"/>
      <c r="K133" s="103" t="str">
        <f t="shared" si="17"/>
        <v/>
      </c>
      <c r="L133" s="104" t="str">
        <f t="shared" si="18"/>
        <v/>
      </c>
      <c r="M133" s="104" t="str">
        <f t="shared" si="19"/>
        <v/>
      </c>
      <c r="N133" s="105">
        <f t="shared" si="20"/>
        <v>0</v>
      </c>
      <c r="O133" s="106" t="s">
        <v>448</v>
      </c>
    </row>
    <row r="134" spans="1:15" ht="31.2" customHeight="1" thickBot="1" x14ac:dyDescent="0.3">
      <c r="A134" s="184"/>
      <c r="B134" s="199"/>
      <c r="C134" s="193"/>
      <c r="D134" s="97"/>
      <c r="E134" s="98">
        <f t="shared" si="21"/>
        <v>0</v>
      </c>
      <c r="F134" s="99" t="s">
        <v>449</v>
      </c>
      <c r="G134" s="112" t="s">
        <v>450</v>
      </c>
      <c r="H134" s="200" t="s">
        <v>51</v>
      </c>
      <c r="I134" s="101">
        <f t="shared" si="16"/>
        <v>3.7</v>
      </c>
      <c r="J134" s="131"/>
      <c r="K134" s="103" t="str">
        <f t="shared" si="17"/>
        <v/>
      </c>
      <c r="L134" s="104" t="str">
        <f t="shared" si="18"/>
        <v/>
      </c>
      <c r="M134" s="104" t="str">
        <f t="shared" si="19"/>
        <v/>
      </c>
      <c r="N134" s="105">
        <f t="shared" si="20"/>
        <v>0</v>
      </c>
      <c r="O134" s="106" t="s">
        <v>451</v>
      </c>
    </row>
    <row r="135" spans="1:15" ht="31.2" hidden="1" customHeight="1" thickBot="1" x14ac:dyDescent="0.3">
      <c r="A135" s="184"/>
      <c r="B135" s="199"/>
      <c r="C135" s="193"/>
      <c r="D135" s="97"/>
      <c r="E135" s="98">
        <f t="shared" si="21"/>
        <v>0</v>
      </c>
      <c r="F135" s="99" t="s">
        <v>452</v>
      </c>
      <c r="G135" s="107" t="s">
        <v>453</v>
      </c>
      <c r="H135" s="200" t="s">
        <v>51</v>
      </c>
      <c r="I135" s="101">
        <f t="shared" si="16"/>
        <v>3.7</v>
      </c>
      <c r="J135" s="131"/>
      <c r="K135" s="103" t="str">
        <f t="shared" si="17"/>
        <v/>
      </c>
      <c r="L135" s="104" t="str">
        <f t="shared" si="18"/>
        <v/>
      </c>
      <c r="M135" s="104" t="str">
        <f t="shared" si="19"/>
        <v/>
      </c>
      <c r="N135" s="105">
        <f t="shared" si="20"/>
        <v>0</v>
      </c>
      <c r="O135" s="106" t="s">
        <v>454</v>
      </c>
    </row>
    <row r="136" spans="1:15" ht="31.2" customHeight="1" thickBot="1" x14ac:dyDescent="0.3">
      <c r="A136" s="184"/>
      <c r="B136" s="199"/>
      <c r="C136" s="193"/>
      <c r="D136" s="97"/>
      <c r="E136" s="98">
        <f t="shared" si="21"/>
        <v>0</v>
      </c>
      <c r="F136" s="99" t="s">
        <v>455</v>
      </c>
      <c r="G136" s="107" t="s">
        <v>456</v>
      </c>
      <c r="H136" s="200" t="s">
        <v>75</v>
      </c>
      <c r="I136" s="101">
        <f t="shared" si="16"/>
        <v>4.5</v>
      </c>
      <c r="J136" s="131"/>
      <c r="K136" s="103" t="str">
        <f t="shared" si="17"/>
        <v/>
      </c>
      <c r="L136" s="104" t="str">
        <f t="shared" si="18"/>
        <v/>
      </c>
      <c r="M136" s="104" t="str">
        <f t="shared" si="19"/>
        <v/>
      </c>
      <c r="N136" s="105">
        <f t="shared" si="20"/>
        <v>0</v>
      </c>
      <c r="O136" s="106" t="s">
        <v>457</v>
      </c>
    </row>
    <row r="137" spans="1:15" ht="31.2" customHeight="1" thickBot="1" x14ac:dyDescent="0.3">
      <c r="A137" s="184"/>
      <c r="B137" s="199"/>
      <c r="C137" s="193"/>
      <c r="D137" s="97"/>
      <c r="E137" s="98">
        <f t="shared" si="21"/>
        <v>0</v>
      </c>
      <c r="F137" s="99" t="s">
        <v>458</v>
      </c>
      <c r="G137" s="107" t="s">
        <v>459</v>
      </c>
      <c r="H137" s="200" t="s">
        <v>51</v>
      </c>
      <c r="I137" s="101">
        <f t="shared" si="16"/>
        <v>3.7</v>
      </c>
      <c r="J137" s="131"/>
      <c r="K137" s="103" t="str">
        <f t="shared" si="17"/>
        <v/>
      </c>
      <c r="L137" s="104" t="str">
        <f t="shared" si="18"/>
        <v/>
      </c>
      <c r="M137" s="104" t="str">
        <f t="shared" si="19"/>
        <v/>
      </c>
      <c r="N137" s="105">
        <f t="shared" si="20"/>
        <v>0</v>
      </c>
      <c r="O137" s="106" t="s">
        <v>460</v>
      </c>
    </row>
    <row r="138" spans="1:15" ht="31.2" hidden="1" customHeight="1" thickBot="1" x14ac:dyDescent="0.3">
      <c r="A138" s="184"/>
      <c r="B138" s="199"/>
      <c r="C138" s="193"/>
      <c r="D138" s="97"/>
      <c r="E138" s="98">
        <f t="shared" si="21"/>
        <v>0</v>
      </c>
      <c r="F138" s="99" t="s">
        <v>461</v>
      </c>
      <c r="G138" s="109" t="s">
        <v>462</v>
      </c>
      <c r="H138" s="200" t="s">
        <v>51</v>
      </c>
      <c r="I138" s="101">
        <f t="shared" si="16"/>
        <v>3.7</v>
      </c>
      <c r="J138" s="131"/>
      <c r="K138" s="103" t="str">
        <f t="shared" si="17"/>
        <v/>
      </c>
      <c r="L138" s="104" t="str">
        <f t="shared" si="18"/>
        <v/>
      </c>
      <c r="M138" s="104" t="str">
        <f t="shared" si="19"/>
        <v/>
      </c>
      <c r="N138" s="105">
        <f t="shared" si="20"/>
        <v>0</v>
      </c>
      <c r="O138" s="106" t="s">
        <v>463</v>
      </c>
    </row>
    <row r="139" spans="1:15" ht="31.2" customHeight="1" thickBot="1" x14ac:dyDescent="0.3">
      <c r="A139" s="178"/>
      <c r="B139" s="204"/>
      <c r="C139" s="194"/>
      <c r="D139" s="114"/>
      <c r="E139" s="115">
        <f t="shared" si="21"/>
        <v>0</v>
      </c>
      <c r="F139" s="116" t="s">
        <v>464</v>
      </c>
      <c r="G139" s="137" t="s">
        <v>465</v>
      </c>
      <c r="H139" s="206" t="s">
        <v>51</v>
      </c>
      <c r="I139" s="118">
        <f t="shared" si="16"/>
        <v>3.7</v>
      </c>
      <c r="J139" s="138"/>
      <c r="K139" s="120" t="str">
        <f t="shared" si="17"/>
        <v/>
      </c>
      <c r="L139" s="121" t="str">
        <f t="shared" si="18"/>
        <v/>
      </c>
      <c r="M139" s="121" t="str">
        <f t="shared" si="19"/>
        <v/>
      </c>
      <c r="N139" s="122">
        <f t="shared" si="20"/>
        <v>0</v>
      </c>
      <c r="O139" s="141" t="s">
        <v>466</v>
      </c>
    </row>
    <row r="140" spans="1:15" ht="31.2" customHeight="1" thickBot="1" x14ac:dyDescent="0.3">
      <c r="A140" s="185"/>
      <c r="B140" s="203"/>
      <c r="C140" s="195"/>
      <c r="D140" s="124"/>
      <c r="E140" s="125">
        <f t="shared" si="21"/>
        <v>0</v>
      </c>
      <c r="F140" s="99" t="s">
        <v>467</v>
      </c>
      <c r="G140" s="107" t="s">
        <v>468</v>
      </c>
      <c r="H140" s="205" t="s">
        <v>51</v>
      </c>
      <c r="I140" s="126">
        <f t="shared" si="16"/>
        <v>3.7</v>
      </c>
      <c r="J140" s="127"/>
      <c r="K140" s="128" t="str">
        <f t="shared" si="17"/>
        <v/>
      </c>
      <c r="L140" s="129" t="str">
        <f t="shared" si="18"/>
        <v/>
      </c>
      <c r="M140" s="129" t="str">
        <f t="shared" si="19"/>
        <v/>
      </c>
      <c r="N140" s="130">
        <f t="shared" si="20"/>
        <v>0</v>
      </c>
      <c r="O140" s="106" t="s">
        <v>469</v>
      </c>
    </row>
    <row r="141" spans="1:15" ht="31.2" customHeight="1" thickBot="1" x14ac:dyDescent="0.3">
      <c r="A141" s="185" t="s">
        <v>470</v>
      </c>
      <c r="B141" s="199"/>
      <c r="C141" s="193"/>
      <c r="D141" s="97"/>
      <c r="E141" s="98">
        <f t="shared" si="21"/>
        <v>0</v>
      </c>
      <c r="F141" s="99" t="s">
        <v>471</v>
      </c>
      <c r="G141" s="109" t="s">
        <v>472</v>
      </c>
      <c r="H141" s="200" t="s">
        <v>51</v>
      </c>
      <c r="I141" s="126">
        <f t="shared" si="16"/>
        <v>3.7</v>
      </c>
      <c r="J141" s="131"/>
      <c r="K141" s="103" t="str">
        <f t="shared" si="17"/>
        <v/>
      </c>
      <c r="L141" s="104" t="str">
        <f t="shared" si="18"/>
        <v/>
      </c>
      <c r="M141" s="104" t="str">
        <f t="shared" si="19"/>
        <v/>
      </c>
      <c r="N141" s="105">
        <f t="shared" si="20"/>
        <v>0</v>
      </c>
      <c r="O141" s="106" t="s">
        <v>473</v>
      </c>
    </row>
    <row r="142" spans="1:15" ht="31.2" customHeight="1" thickBot="1" x14ac:dyDescent="0.3">
      <c r="A142" s="186"/>
      <c r="B142" s="199"/>
      <c r="C142" s="193"/>
      <c r="D142" s="97"/>
      <c r="E142" s="98">
        <f t="shared" si="21"/>
        <v>0</v>
      </c>
      <c r="F142" s="99" t="s">
        <v>474</v>
      </c>
      <c r="G142" s="107" t="s">
        <v>475</v>
      </c>
      <c r="H142" s="200" t="s">
        <v>51</v>
      </c>
      <c r="I142" s="101">
        <f t="shared" si="16"/>
        <v>3.7</v>
      </c>
      <c r="J142" s="131"/>
      <c r="K142" s="103" t="str">
        <f t="shared" si="17"/>
        <v/>
      </c>
      <c r="L142" s="104" t="str">
        <f t="shared" si="18"/>
        <v/>
      </c>
      <c r="M142" s="104" t="str">
        <f t="shared" si="19"/>
        <v/>
      </c>
      <c r="N142" s="105">
        <f t="shared" si="20"/>
        <v>0</v>
      </c>
      <c r="O142" s="106" t="s">
        <v>476</v>
      </c>
    </row>
    <row r="143" spans="1:15" ht="31.2" customHeight="1" thickBot="1" x14ac:dyDescent="0.3">
      <c r="A143" s="186" t="s">
        <v>477</v>
      </c>
      <c r="B143" s="199"/>
      <c r="C143" s="193"/>
      <c r="D143" s="97"/>
      <c r="E143" s="98">
        <f t="shared" si="21"/>
        <v>0</v>
      </c>
      <c r="F143" s="99" t="s">
        <v>478</v>
      </c>
      <c r="G143" s="107" t="s">
        <v>479</v>
      </c>
      <c r="H143" s="200" t="s">
        <v>51</v>
      </c>
      <c r="I143" s="101">
        <f t="shared" si="16"/>
        <v>3.7</v>
      </c>
      <c r="J143" s="131"/>
      <c r="K143" s="103" t="str">
        <f t="shared" si="17"/>
        <v/>
      </c>
      <c r="L143" s="104" t="str">
        <f t="shared" si="18"/>
        <v/>
      </c>
      <c r="M143" s="104" t="str">
        <f t="shared" si="19"/>
        <v/>
      </c>
      <c r="N143" s="105">
        <f t="shared" si="20"/>
        <v>0</v>
      </c>
      <c r="O143" s="106" t="s">
        <v>480</v>
      </c>
    </row>
    <row r="144" spans="1:15" ht="31.2" customHeight="1" thickBot="1" x14ac:dyDescent="0.3">
      <c r="A144" s="187">
        <f>SUM($E$140:$E$181)</f>
        <v>0</v>
      </c>
      <c r="B144" s="199"/>
      <c r="C144" s="193"/>
      <c r="D144" s="97"/>
      <c r="E144" s="98">
        <f t="shared" si="21"/>
        <v>0</v>
      </c>
      <c r="F144" s="99" t="s">
        <v>481</v>
      </c>
      <c r="G144" s="109" t="s">
        <v>482</v>
      </c>
      <c r="H144" s="200" t="s">
        <v>75</v>
      </c>
      <c r="I144" s="101">
        <f t="shared" si="16"/>
        <v>4.5</v>
      </c>
      <c r="J144" s="131"/>
      <c r="K144" s="103" t="str">
        <f t="shared" si="17"/>
        <v/>
      </c>
      <c r="L144" s="104" t="str">
        <f t="shared" si="18"/>
        <v/>
      </c>
      <c r="M144" s="104" t="str">
        <f t="shared" si="19"/>
        <v/>
      </c>
      <c r="N144" s="105">
        <f t="shared" si="20"/>
        <v>0</v>
      </c>
      <c r="O144" s="106" t="s">
        <v>483</v>
      </c>
    </row>
    <row r="145" spans="1:15" ht="31.2" customHeight="1" thickBot="1" x14ac:dyDescent="0.3">
      <c r="A145" s="188"/>
      <c r="B145" s="199"/>
      <c r="C145" s="193"/>
      <c r="D145" s="97"/>
      <c r="E145" s="98">
        <f t="shared" si="21"/>
        <v>0</v>
      </c>
      <c r="F145" s="99" t="s">
        <v>484</v>
      </c>
      <c r="G145" s="107" t="s">
        <v>485</v>
      </c>
      <c r="H145" s="200" t="s">
        <v>75</v>
      </c>
      <c r="I145" s="101">
        <f t="shared" si="16"/>
        <v>4.5</v>
      </c>
      <c r="J145" s="131"/>
      <c r="K145" s="103" t="str">
        <f t="shared" si="17"/>
        <v/>
      </c>
      <c r="L145" s="104" t="str">
        <f t="shared" si="18"/>
        <v/>
      </c>
      <c r="M145" s="104" t="str">
        <f t="shared" si="19"/>
        <v/>
      </c>
      <c r="N145" s="105">
        <f t="shared" si="20"/>
        <v>0</v>
      </c>
      <c r="O145" s="106" t="s">
        <v>486</v>
      </c>
    </row>
    <row r="146" spans="1:15" ht="31.2" customHeight="1" thickBot="1" x14ac:dyDescent="0.3">
      <c r="A146" s="188"/>
      <c r="B146" s="199"/>
      <c r="C146" s="193"/>
      <c r="D146" s="97"/>
      <c r="E146" s="98">
        <f t="shared" si="21"/>
        <v>0</v>
      </c>
      <c r="F146" s="99" t="s">
        <v>487</v>
      </c>
      <c r="G146" s="107" t="s">
        <v>488</v>
      </c>
      <c r="H146" s="200" t="s">
        <v>51</v>
      </c>
      <c r="I146" s="101">
        <f t="shared" si="16"/>
        <v>3.7</v>
      </c>
      <c r="J146" s="131"/>
      <c r="K146" s="103" t="str">
        <f t="shared" si="17"/>
        <v/>
      </c>
      <c r="L146" s="104" t="str">
        <f t="shared" si="18"/>
        <v/>
      </c>
      <c r="M146" s="104" t="str">
        <f t="shared" si="19"/>
        <v/>
      </c>
      <c r="N146" s="105">
        <f t="shared" si="20"/>
        <v>0</v>
      </c>
      <c r="O146" s="106" t="s">
        <v>489</v>
      </c>
    </row>
    <row r="147" spans="1:15" ht="31.2" customHeight="1" thickBot="1" x14ac:dyDescent="0.3">
      <c r="A147" s="188"/>
      <c r="B147" s="199"/>
      <c r="C147" s="193"/>
      <c r="D147" s="97"/>
      <c r="E147" s="98">
        <f t="shared" si="21"/>
        <v>0</v>
      </c>
      <c r="F147" s="99" t="s">
        <v>490</v>
      </c>
      <c r="G147" s="107" t="s">
        <v>491</v>
      </c>
      <c r="H147" s="200" t="s">
        <v>51</v>
      </c>
      <c r="I147" s="101">
        <f t="shared" si="16"/>
        <v>3.7</v>
      </c>
      <c r="J147" s="131"/>
      <c r="K147" s="103" t="str">
        <f t="shared" si="17"/>
        <v/>
      </c>
      <c r="L147" s="104" t="str">
        <f t="shared" si="18"/>
        <v/>
      </c>
      <c r="M147" s="104" t="str">
        <f t="shared" si="19"/>
        <v/>
      </c>
      <c r="N147" s="105">
        <f t="shared" si="20"/>
        <v>0</v>
      </c>
      <c r="O147" s="106" t="s">
        <v>492</v>
      </c>
    </row>
    <row r="148" spans="1:15" ht="31.2" customHeight="1" thickBot="1" x14ac:dyDescent="0.3">
      <c r="A148" s="188"/>
      <c r="B148" s="199"/>
      <c r="C148" s="193"/>
      <c r="D148" s="97"/>
      <c r="E148" s="98">
        <f t="shared" si="21"/>
        <v>0</v>
      </c>
      <c r="F148" s="99" t="s">
        <v>493</v>
      </c>
      <c r="G148" s="107" t="s">
        <v>494</v>
      </c>
      <c r="H148" s="200" t="s">
        <v>51</v>
      </c>
      <c r="I148" s="101">
        <f t="shared" si="16"/>
        <v>3.7</v>
      </c>
      <c r="J148" s="131"/>
      <c r="K148" s="103" t="str">
        <f t="shared" si="17"/>
        <v/>
      </c>
      <c r="L148" s="104" t="str">
        <f t="shared" si="18"/>
        <v/>
      </c>
      <c r="M148" s="104" t="str">
        <f t="shared" si="19"/>
        <v/>
      </c>
      <c r="N148" s="105">
        <f t="shared" si="20"/>
        <v>0</v>
      </c>
      <c r="O148" s="106" t="s">
        <v>495</v>
      </c>
    </row>
    <row r="149" spans="1:15" ht="31.2" customHeight="1" thickBot="1" x14ac:dyDescent="0.3">
      <c r="A149" s="188"/>
      <c r="B149" s="199"/>
      <c r="C149" s="193"/>
      <c r="D149" s="97"/>
      <c r="E149" s="98">
        <f t="shared" si="21"/>
        <v>0</v>
      </c>
      <c r="F149" s="99" t="s">
        <v>496</v>
      </c>
      <c r="G149" s="109" t="s">
        <v>497</v>
      </c>
      <c r="H149" s="200" t="s">
        <v>75</v>
      </c>
      <c r="I149" s="101">
        <f t="shared" si="16"/>
        <v>4.5</v>
      </c>
      <c r="J149" s="131"/>
      <c r="K149" s="103" t="str">
        <f t="shared" si="17"/>
        <v/>
      </c>
      <c r="L149" s="104" t="str">
        <f t="shared" si="18"/>
        <v/>
      </c>
      <c r="M149" s="104" t="str">
        <f t="shared" si="19"/>
        <v/>
      </c>
      <c r="N149" s="105">
        <f t="shared" si="20"/>
        <v>0</v>
      </c>
      <c r="O149" s="106" t="s">
        <v>498</v>
      </c>
    </row>
    <row r="150" spans="1:15" ht="31.2" customHeight="1" thickBot="1" x14ac:dyDescent="0.3">
      <c r="A150" s="188"/>
      <c r="B150" s="199"/>
      <c r="C150" s="193"/>
      <c r="D150" s="97"/>
      <c r="E150" s="98">
        <f t="shared" si="21"/>
        <v>0</v>
      </c>
      <c r="F150" s="99" t="s">
        <v>499</v>
      </c>
      <c r="G150" s="107" t="s">
        <v>500</v>
      </c>
      <c r="H150" s="200" t="s">
        <v>51</v>
      </c>
      <c r="I150" s="101">
        <f t="shared" si="16"/>
        <v>3.7</v>
      </c>
      <c r="J150" s="131"/>
      <c r="K150" s="103" t="str">
        <f t="shared" si="17"/>
        <v/>
      </c>
      <c r="L150" s="104" t="str">
        <f t="shared" si="18"/>
        <v/>
      </c>
      <c r="M150" s="104" t="str">
        <f t="shared" si="19"/>
        <v/>
      </c>
      <c r="N150" s="105">
        <f t="shared" si="20"/>
        <v>0</v>
      </c>
      <c r="O150" s="106" t="s">
        <v>501</v>
      </c>
    </row>
    <row r="151" spans="1:15" ht="31.2" customHeight="1" thickBot="1" x14ac:dyDescent="0.3">
      <c r="A151" s="188"/>
      <c r="B151" s="199"/>
      <c r="C151" s="193"/>
      <c r="D151" s="97"/>
      <c r="E151" s="98">
        <f t="shared" si="21"/>
        <v>0</v>
      </c>
      <c r="F151" s="99" t="s">
        <v>502</v>
      </c>
      <c r="G151" s="107" t="s">
        <v>503</v>
      </c>
      <c r="H151" s="200" t="s">
        <v>51</v>
      </c>
      <c r="I151" s="101">
        <f t="shared" si="16"/>
        <v>3.7</v>
      </c>
      <c r="J151" s="131"/>
      <c r="K151" s="103" t="str">
        <f t="shared" si="17"/>
        <v/>
      </c>
      <c r="L151" s="104" t="str">
        <f t="shared" si="18"/>
        <v/>
      </c>
      <c r="M151" s="104" t="str">
        <f t="shared" si="19"/>
        <v/>
      </c>
      <c r="N151" s="105">
        <f t="shared" si="20"/>
        <v>0</v>
      </c>
      <c r="O151" s="106" t="s">
        <v>504</v>
      </c>
    </row>
    <row r="152" spans="1:15" ht="31.2" customHeight="1" thickBot="1" x14ac:dyDescent="0.3">
      <c r="A152" s="188"/>
      <c r="B152" s="199"/>
      <c r="C152" s="193"/>
      <c r="D152" s="97"/>
      <c r="E152" s="98">
        <f t="shared" si="21"/>
        <v>0</v>
      </c>
      <c r="F152" s="99" t="s">
        <v>505</v>
      </c>
      <c r="G152" s="107" t="s">
        <v>506</v>
      </c>
      <c r="H152" s="200" t="s">
        <v>51</v>
      </c>
      <c r="I152" s="101">
        <f t="shared" si="16"/>
        <v>3.7</v>
      </c>
      <c r="J152" s="131"/>
      <c r="K152" s="103" t="str">
        <f t="shared" si="17"/>
        <v/>
      </c>
      <c r="L152" s="104" t="str">
        <f t="shared" si="18"/>
        <v/>
      </c>
      <c r="M152" s="104" t="str">
        <f t="shared" si="19"/>
        <v/>
      </c>
      <c r="N152" s="105">
        <f t="shared" si="20"/>
        <v>0</v>
      </c>
      <c r="O152" s="106" t="s">
        <v>507</v>
      </c>
    </row>
    <row r="153" spans="1:15" ht="31.2" customHeight="1" thickBot="1" x14ac:dyDescent="0.3">
      <c r="A153" s="188"/>
      <c r="B153" s="199"/>
      <c r="C153" s="193"/>
      <c r="D153" s="97"/>
      <c r="E153" s="98">
        <f t="shared" si="21"/>
        <v>0</v>
      </c>
      <c r="F153" s="99" t="s">
        <v>508</v>
      </c>
      <c r="G153" s="107" t="s">
        <v>509</v>
      </c>
      <c r="H153" s="200" t="s">
        <v>51</v>
      </c>
      <c r="I153" s="101">
        <f t="shared" si="16"/>
        <v>3.7</v>
      </c>
      <c r="J153" s="131"/>
      <c r="K153" s="103" t="str">
        <f t="shared" si="17"/>
        <v/>
      </c>
      <c r="L153" s="104" t="str">
        <f t="shared" si="18"/>
        <v/>
      </c>
      <c r="M153" s="104" t="str">
        <f t="shared" si="19"/>
        <v/>
      </c>
      <c r="N153" s="105">
        <f t="shared" si="20"/>
        <v>0</v>
      </c>
      <c r="O153" s="106" t="s">
        <v>510</v>
      </c>
    </row>
    <row r="154" spans="1:15" ht="31.2" customHeight="1" thickBot="1" x14ac:dyDescent="0.3">
      <c r="A154" s="188"/>
      <c r="B154" s="199"/>
      <c r="C154" s="193"/>
      <c r="D154" s="97"/>
      <c r="E154" s="98">
        <f t="shared" si="21"/>
        <v>0</v>
      </c>
      <c r="F154" s="99" t="s">
        <v>511</v>
      </c>
      <c r="G154" s="107" t="s">
        <v>512</v>
      </c>
      <c r="H154" s="200" t="s">
        <v>51</v>
      </c>
      <c r="I154" s="101">
        <f t="shared" si="16"/>
        <v>3.7</v>
      </c>
      <c r="J154" s="131"/>
      <c r="K154" s="103" t="str">
        <f t="shared" si="17"/>
        <v/>
      </c>
      <c r="L154" s="104" t="str">
        <f t="shared" si="18"/>
        <v/>
      </c>
      <c r="M154" s="104" t="str">
        <f t="shared" si="19"/>
        <v/>
      </c>
      <c r="N154" s="105">
        <f t="shared" si="20"/>
        <v>0</v>
      </c>
      <c r="O154" s="106" t="s">
        <v>513</v>
      </c>
    </row>
    <row r="155" spans="1:15" ht="31.2" customHeight="1" thickBot="1" x14ac:dyDescent="0.3">
      <c r="A155" s="188"/>
      <c r="B155" s="199"/>
      <c r="C155" s="193"/>
      <c r="D155" s="97"/>
      <c r="E155" s="98">
        <f t="shared" si="21"/>
        <v>0</v>
      </c>
      <c r="F155" s="99" t="s">
        <v>514</v>
      </c>
      <c r="G155" s="107" t="s">
        <v>515</v>
      </c>
      <c r="H155" s="200" t="s">
        <v>51</v>
      </c>
      <c r="I155" s="101">
        <f t="shared" si="16"/>
        <v>3.7</v>
      </c>
      <c r="J155" s="131"/>
      <c r="K155" s="103" t="str">
        <f t="shared" si="17"/>
        <v/>
      </c>
      <c r="L155" s="104" t="str">
        <f t="shared" si="18"/>
        <v/>
      </c>
      <c r="M155" s="104" t="str">
        <f t="shared" si="19"/>
        <v/>
      </c>
      <c r="N155" s="105">
        <f t="shared" si="20"/>
        <v>0</v>
      </c>
      <c r="O155" s="106" t="s">
        <v>516</v>
      </c>
    </row>
    <row r="156" spans="1:15" ht="31.2" customHeight="1" thickBot="1" x14ac:dyDescent="0.3">
      <c r="A156" s="188"/>
      <c r="B156" s="199"/>
      <c r="C156" s="193"/>
      <c r="D156" s="97"/>
      <c r="E156" s="98">
        <f t="shared" si="21"/>
        <v>0</v>
      </c>
      <c r="F156" s="99" t="s">
        <v>517</v>
      </c>
      <c r="G156" s="109" t="s">
        <v>518</v>
      </c>
      <c r="H156" s="200" t="s">
        <v>51</v>
      </c>
      <c r="I156" s="101">
        <f t="shared" si="16"/>
        <v>3.7</v>
      </c>
      <c r="J156" s="131"/>
      <c r="K156" s="103" t="str">
        <f t="shared" si="17"/>
        <v/>
      </c>
      <c r="L156" s="104" t="str">
        <f t="shared" si="18"/>
        <v/>
      </c>
      <c r="M156" s="104" t="str">
        <f t="shared" si="19"/>
        <v/>
      </c>
      <c r="N156" s="105">
        <f t="shared" si="20"/>
        <v>0</v>
      </c>
      <c r="O156" s="106" t="s">
        <v>519</v>
      </c>
    </row>
    <row r="157" spans="1:15" ht="31.2" customHeight="1" thickBot="1" x14ac:dyDescent="0.3">
      <c r="A157" s="188"/>
      <c r="B157" s="199"/>
      <c r="C157" s="193"/>
      <c r="D157" s="97"/>
      <c r="E157" s="98">
        <f t="shared" si="21"/>
        <v>0</v>
      </c>
      <c r="F157" s="99" t="s">
        <v>520</v>
      </c>
      <c r="G157" s="107" t="s">
        <v>521</v>
      </c>
      <c r="H157" s="200" t="s">
        <v>51</v>
      </c>
      <c r="I157" s="101">
        <f t="shared" si="16"/>
        <v>3.7</v>
      </c>
      <c r="J157" s="131"/>
      <c r="K157" s="103" t="str">
        <f t="shared" si="17"/>
        <v/>
      </c>
      <c r="L157" s="104" t="str">
        <f t="shared" si="18"/>
        <v/>
      </c>
      <c r="M157" s="104" t="str">
        <f t="shared" si="19"/>
        <v/>
      </c>
      <c r="N157" s="105">
        <f t="shared" si="20"/>
        <v>0</v>
      </c>
      <c r="O157" s="106" t="s">
        <v>522</v>
      </c>
    </row>
    <row r="158" spans="1:15" ht="31.2" hidden="1" customHeight="1" thickBot="1" x14ac:dyDescent="0.3">
      <c r="A158" s="188"/>
      <c r="B158" s="199"/>
      <c r="C158" s="193"/>
      <c r="D158" s="97"/>
      <c r="E158" s="98">
        <f t="shared" si="21"/>
        <v>0</v>
      </c>
      <c r="F158" s="99" t="s">
        <v>523</v>
      </c>
      <c r="G158" s="109" t="s">
        <v>524</v>
      </c>
      <c r="H158" s="200" t="s">
        <v>51</v>
      </c>
      <c r="I158" s="101">
        <f t="shared" si="16"/>
        <v>3.7</v>
      </c>
      <c r="J158" s="131"/>
      <c r="K158" s="103" t="str">
        <f t="shared" si="17"/>
        <v/>
      </c>
      <c r="L158" s="104" t="str">
        <f t="shared" si="18"/>
        <v/>
      </c>
      <c r="M158" s="104" t="str">
        <f t="shared" si="19"/>
        <v/>
      </c>
      <c r="N158" s="105">
        <f t="shared" si="20"/>
        <v>0</v>
      </c>
      <c r="O158" s="106" t="s">
        <v>525</v>
      </c>
    </row>
    <row r="159" spans="1:15" ht="31.2" customHeight="1" thickBot="1" x14ac:dyDescent="0.3">
      <c r="A159" s="188"/>
      <c r="B159" s="199"/>
      <c r="C159" s="193"/>
      <c r="D159" s="97"/>
      <c r="E159" s="98">
        <f t="shared" si="21"/>
        <v>0</v>
      </c>
      <c r="F159" s="99" t="s">
        <v>526</v>
      </c>
      <c r="G159" s="107" t="s">
        <v>527</v>
      </c>
      <c r="H159" s="200" t="s">
        <v>51</v>
      </c>
      <c r="I159" s="101">
        <f t="shared" si="16"/>
        <v>3.7</v>
      </c>
      <c r="J159" s="131"/>
      <c r="K159" s="103" t="str">
        <f t="shared" si="17"/>
        <v/>
      </c>
      <c r="L159" s="104" t="str">
        <f t="shared" si="18"/>
        <v/>
      </c>
      <c r="M159" s="104" t="str">
        <f t="shared" si="19"/>
        <v/>
      </c>
      <c r="N159" s="105">
        <f t="shared" si="20"/>
        <v>0</v>
      </c>
      <c r="O159" s="106" t="s">
        <v>528</v>
      </c>
    </row>
    <row r="160" spans="1:15" ht="31.2" customHeight="1" thickBot="1" x14ac:dyDescent="0.3">
      <c r="A160" s="188"/>
      <c r="B160" s="199"/>
      <c r="C160" s="193"/>
      <c r="D160" s="97"/>
      <c r="E160" s="98">
        <f t="shared" si="21"/>
        <v>0</v>
      </c>
      <c r="F160" s="99" t="s">
        <v>529</v>
      </c>
      <c r="G160" s="107" t="s">
        <v>530</v>
      </c>
      <c r="H160" s="200" t="s">
        <v>75</v>
      </c>
      <c r="I160" s="101">
        <f t="shared" si="16"/>
        <v>4.5</v>
      </c>
      <c r="J160" s="131"/>
      <c r="K160" s="103" t="str">
        <f t="shared" si="17"/>
        <v/>
      </c>
      <c r="L160" s="104" t="str">
        <f t="shared" si="18"/>
        <v/>
      </c>
      <c r="M160" s="104" t="str">
        <f t="shared" si="19"/>
        <v/>
      </c>
      <c r="N160" s="105">
        <f t="shared" si="20"/>
        <v>0</v>
      </c>
      <c r="O160" s="106" t="s">
        <v>531</v>
      </c>
    </row>
    <row r="161" spans="1:15" ht="31.2" customHeight="1" thickBot="1" x14ac:dyDescent="0.3">
      <c r="A161" s="188"/>
      <c r="B161" s="199"/>
      <c r="C161" s="193"/>
      <c r="D161" s="97"/>
      <c r="E161" s="98">
        <f>IF(ISBLANK(D161),B161,D161)</f>
        <v>0</v>
      </c>
      <c r="F161" s="99" t="s">
        <v>532</v>
      </c>
      <c r="G161" s="107" t="s">
        <v>533</v>
      </c>
      <c r="H161" s="200" t="s">
        <v>51</v>
      </c>
      <c r="I161" s="101">
        <f>VLOOKUP(H161,$M$223:$N$224,2,FALSE)</f>
        <v>3.7</v>
      </c>
      <c r="J161" s="131"/>
      <c r="K161" s="103" t="str">
        <f>IF(ISBLANK(J161),"",IF(E161=0,"",(1-J161/I161)))</f>
        <v/>
      </c>
      <c r="L161" s="104" t="str">
        <f>IF(ISBLANK(J161),"",IF(E161=0,"",(J161-I161)))</f>
        <v/>
      </c>
      <c r="M161" s="104" t="str">
        <f>IF(ISBLANK(J161),"",IF(E161=0,"",E161*L161))</f>
        <v/>
      </c>
      <c r="N161" s="105">
        <f>IF(ISBLANK(B161),0,IF(ISBLANK(J161),(B161*I161),(J161*B161)))</f>
        <v>0</v>
      </c>
      <c r="O161" s="106" t="s">
        <v>534</v>
      </c>
    </row>
    <row r="162" spans="1:15" ht="31.2" customHeight="1" thickBot="1" x14ac:dyDescent="0.3">
      <c r="A162" s="188"/>
      <c r="B162" s="199"/>
      <c r="C162" s="193"/>
      <c r="D162" s="97"/>
      <c r="E162" s="98">
        <f t="shared" si="21"/>
        <v>0</v>
      </c>
      <c r="F162" s="99" t="s">
        <v>535</v>
      </c>
      <c r="G162" s="107" t="s">
        <v>536</v>
      </c>
      <c r="H162" s="200" t="s">
        <v>51</v>
      </c>
      <c r="I162" s="101">
        <f t="shared" si="16"/>
        <v>3.7</v>
      </c>
      <c r="J162" s="131"/>
      <c r="K162" s="103" t="str">
        <f t="shared" si="17"/>
        <v/>
      </c>
      <c r="L162" s="104" t="str">
        <f t="shared" si="18"/>
        <v/>
      </c>
      <c r="M162" s="104" t="str">
        <f t="shared" si="19"/>
        <v/>
      </c>
      <c r="N162" s="105">
        <f t="shared" si="20"/>
        <v>0</v>
      </c>
      <c r="O162" s="106" t="s">
        <v>537</v>
      </c>
    </row>
    <row r="163" spans="1:15" ht="31.2" customHeight="1" thickBot="1" x14ac:dyDescent="0.3">
      <c r="A163" s="188"/>
      <c r="B163" s="199"/>
      <c r="C163" s="193"/>
      <c r="D163" s="97"/>
      <c r="E163" s="98">
        <f t="shared" si="21"/>
        <v>0</v>
      </c>
      <c r="F163" s="99" t="s">
        <v>538</v>
      </c>
      <c r="G163" s="107" t="s">
        <v>539</v>
      </c>
      <c r="H163" s="200" t="s">
        <v>51</v>
      </c>
      <c r="I163" s="101">
        <f t="shared" si="16"/>
        <v>3.7</v>
      </c>
      <c r="J163" s="131"/>
      <c r="K163" s="103" t="str">
        <f t="shared" si="17"/>
        <v/>
      </c>
      <c r="L163" s="104" t="str">
        <f t="shared" si="18"/>
        <v/>
      </c>
      <c r="M163" s="104" t="str">
        <f t="shared" si="19"/>
        <v/>
      </c>
      <c r="N163" s="105">
        <f t="shared" si="20"/>
        <v>0</v>
      </c>
      <c r="O163" s="106" t="s">
        <v>540</v>
      </c>
    </row>
    <row r="164" spans="1:15" ht="31.2" customHeight="1" thickBot="1" x14ac:dyDescent="0.3">
      <c r="A164" s="188"/>
      <c r="B164" s="199"/>
      <c r="C164" s="193"/>
      <c r="D164" s="97"/>
      <c r="E164" s="98">
        <f t="shared" si="21"/>
        <v>0</v>
      </c>
      <c r="F164" s="99" t="s">
        <v>541</v>
      </c>
      <c r="G164" s="107" t="s">
        <v>542</v>
      </c>
      <c r="H164" s="200" t="s">
        <v>51</v>
      </c>
      <c r="I164" s="101">
        <f t="shared" ref="I164:I194" si="22">VLOOKUP(H164,$M$223:$N$224,2,FALSE)</f>
        <v>3.7</v>
      </c>
      <c r="J164" s="131"/>
      <c r="K164" s="103" t="str">
        <f t="shared" si="17"/>
        <v/>
      </c>
      <c r="L164" s="104" t="str">
        <f t="shared" si="18"/>
        <v/>
      </c>
      <c r="M164" s="104" t="str">
        <f t="shared" si="19"/>
        <v/>
      </c>
      <c r="N164" s="105">
        <f t="shared" ref="N164:N194" si="23">IF(ISBLANK(B164),0,IF(ISBLANK(J164),(B164*I164),(J164*B164)))</f>
        <v>0</v>
      </c>
      <c r="O164" s="106" t="s">
        <v>543</v>
      </c>
    </row>
    <row r="165" spans="1:15" ht="31.2" customHeight="1" thickBot="1" x14ac:dyDescent="0.3">
      <c r="A165" s="188"/>
      <c r="B165" s="199"/>
      <c r="C165" s="193"/>
      <c r="D165" s="97"/>
      <c r="E165" s="98">
        <f t="shared" si="21"/>
        <v>0</v>
      </c>
      <c r="F165" s="99" t="s">
        <v>544</v>
      </c>
      <c r="G165" s="107" t="s">
        <v>545</v>
      </c>
      <c r="H165" s="200" t="s">
        <v>51</v>
      </c>
      <c r="I165" s="101">
        <f t="shared" si="22"/>
        <v>3.7</v>
      </c>
      <c r="J165" s="131"/>
      <c r="K165" s="103" t="str">
        <f t="shared" si="17"/>
        <v/>
      </c>
      <c r="L165" s="104" t="str">
        <f t="shared" si="18"/>
        <v/>
      </c>
      <c r="M165" s="104" t="str">
        <f t="shared" si="19"/>
        <v/>
      </c>
      <c r="N165" s="105">
        <f t="shared" si="23"/>
        <v>0</v>
      </c>
      <c r="O165" s="106" t="s">
        <v>546</v>
      </c>
    </row>
    <row r="166" spans="1:15" ht="31.2" customHeight="1" thickBot="1" x14ac:dyDescent="0.3">
      <c r="A166" s="188"/>
      <c r="B166" s="199"/>
      <c r="C166" s="193"/>
      <c r="D166" s="97"/>
      <c r="E166" s="98">
        <f t="shared" si="21"/>
        <v>0</v>
      </c>
      <c r="F166" s="99" t="s">
        <v>547</v>
      </c>
      <c r="G166" s="107" t="s">
        <v>548</v>
      </c>
      <c r="H166" s="200" t="s">
        <v>51</v>
      </c>
      <c r="I166" s="101">
        <f t="shared" si="22"/>
        <v>3.7</v>
      </c>
      <c r="J166" s="131"/>
      <c r="K166" s="103" t="str">
        <f t="shared" si="17"/>
        <v/>
      </c>
      <c r="L166" s="104" t="str">
        <f t="shared" si="18"/>
        <v/>
      </c>
      <c r="M166" s="104" t="str">
        <f t="shared" si="19"/>
        <v/>
      </c>
      <c r="N166" s="105">
        <f t="shared" si="23"/>
        <v>0</v>
      </c>
      <c r="O166" s="106" t="s">
        <v>549</v>
      </c>
    </row>
    <row r="167" spans="1:15" ht="31.2" customHeight="1" thickBot="1" x14ac:dyDescent="0.3">
      <c r="A167" s="188"/>
      <c r="B167" s="199"/>
      <c r="C167" s="193"/>
      <c r="D167" s="97"/>
      <c r="E167" s="98">
        <f t="shared" si="21"/>
        <v>0</v>
      </c>
      <c r="F167" s="99" t="s">
        <v>550</v>
      </c>
      <c r="G167" s="107" t="s">
        <v>551</v>
      </c>
      <c r="H167" s="200" t="s">
        <v>51</v>
      </c>
      <c r="I167" s="101">
        <f t="shared" si="22"/>
        <v>3.7</v>
      </c>
      <c r="J167" s="131"/>
      <c r="K167" s="103" t="str">
        <f t="shared" si="17"/>
        <v/>
      </c>
      <c r="L167" s="104" t="str">
        <f t="shared" si="18"/>
        <v/>
      </c>
      <c r="M167" s="104" t="str">
        <f t="shared" si="19"/>
        <v/>
      </c>
      <c r="N167" s="105">
        <f t="shared" si="23"/>
        <v>0</v>
      </c>
      <c r="O167" s="106" t="s">
        <v>552</v>
      </c>
    </row>
    <row r="168" spans="1:15" ht="31.2" customHeight="1" thickBot="1" x14ac:dyDescent="0.3">
      <c r="A168" s="188"/>
      <c r="B168" s="199"/>
      <c r="C168" s="193"/>
      <c r="D168" s="97"/>
      <c r="E168" s="98">
        <f t="shared" si="21"/>
        <v>0</v>
      </c>
      <c r="F168" s="99" t="s">
        <v>553</v>
      </c>
      <c r="G168" s="100" t="s">
        <v>554</v>
      </c>
      <c r="H168" s="200" t="s">
        <v>51</v>
      </c>
      <c r="I168" s="101">
        <f t="shared" si="22"/>
        <v>3.7</v>
      </c>
      <c r="J168" s="131"/>
      <c r="K168" s="103" t="str">
        <f t="shared" si="17"/>
        <v/>
      </c>
      <c r="L168" s="104" t="str">
        <f t="shared" si="18"/>
        <v/>
      </c>
      <c r="M168" s="104" t="str">
        <f t="shared" si="19"/>
        <v/>
      </c>
      <c r="N168" s="105">
        <f t="shared" si="23"/>
        <v>0</v>
      </c>
      <c r="O168" s="106" t="s">
        <v>555</v>
      </c>
    </row>
    <row r="169" spans="1:15" ht="31.2" customHeight="1" thickBot="1" x14ac:dyDescent="0.3">
      <c r="A169" s="188"/>
      <c r="B169" s="199"/>
      <c r="C169" s="193"/>
      <c r="D169" s="97"/>
      <c r="E169" s="98">
        <f>IF(ISBLANK(D169),B169,D169)</f>
        <v>0</v>
      </c>
      <c r="F169" s="99" t="s">
        <v>556</v>
      </c>
      <c r="G169" s="107" t="s">
        <v>557</v>
      </c>
      <c r="H169" s="200" t="s">
        <v>51</v>
      </c>
      <c r="I169" s="101">
        <f t="shared" si="22"/>
        <v>3.7</v>
      </c>
      <c r="J169" s="131"/>
      <c r="K169" s="103" t="str">
        <f>IF(ISBLANK(J169),"",IF(E169=0,"",(1-J169/I169)))</f>
        <v/>
      </c>
      <c r="L169" s="104" t="str">
        <f>IF(ISBLANK(J169),"",IF(E169=0,"",(J169-I169)))</f>
        <v/>
      </c>
      <c r="M169" s="104" t="str">
        <f>IF(ISBLANK(J169),"",IF(E169=0,"",E169*L169))</f>
        <v/>
      </c>
      <c r="N169" s="105">
        <f>IF(ISBLANK(B169),0,IF(ISBLANK(J169),(B169*I169),(J169*B169)))</f>
        <v>0</v>
      </c>
      <c r="O169" s="106" t="s">
        <v>558</v>
      </c>
    </row>
    <row r="170" spans="1:15" ht="31.2" hidden="1" customHeight="1" thickBot="1" x14ac:dyDescent="0.3">
      <c r="A170" s="188"/>
      <c r="B170" s="199"/>
      <c r="C170" s="193"/>
      <c r="D170" s="97"/>
      <c r="E170" s="98">
        <f t="shared" si="21"/>
        <v>0</v>
      </c>
      <c r="F170" s="99" t="s">
        <v>559</v>
      </c>
      <c r="G170" s="109" t="s">
        <v>560</v>
      </c>
      <c r="H170" s="200" t="s">
        <v>75</v>
      </c>
      <c r="I170" s="101">
        <f t="shared" si="22"/>
        <v>4.5</v>
      </c>
      <c r="J170" s="131"/>
      <c r="K170" s="103" t="str">
        <f t="shared" si="17"/>
        <v/>
      </c>
      <c r="L170" s="104" t="str">
        <f t="shared" si="18"/>
        <v/>
      </c>
      <c r="M170" s="104" t="str">
        <f t="shared" si="19"/>
        <v/>
      </c>
      <c r="N170" s="105">
        <f t="shared" si="23"/>
        <v>0</v>
      </c>
      <c r="O170" s="106" t="s">
        <v>561</v>
      </c>
    </row>
    <row r="171" spans="1:15" ht="31.2" hidden="1" customHeight="1" thickBot="1" x14ac:dyDescent="0.3">
      <c r="A171" s="188"/>
      <c r="B171" s="199"/>
      <c r="C171" s="193"/>
      <c r="D171" s="97"/>
      <c r="E171" s="98">
        <f t="shared" si="21"/>
        <v>0</v>
      </c>
      <c r="F171" s="99" t="s">
        <v>562</v>
      </c>
      <c r="G171" s="107" t="s">
        <v>563</v>
      </c>
      <c r="H171" s="200" t="s">
        <v>75</v>
      </c>
      <c r="I171" s="101">
        <f t="shared" si="22"/>
        <v>4.5</v>
      </c>
      <c r="J171" s="131"/>
      <c r="K171" s="103" t="str">
        <f t="shared" si="17"/>
        <v/>
      </c>
      <c r="L171" s="104" t="str">
        <f t="shared" si="18"/>
        <v/>
      </c>
      <c r="M171" s="104" t="str">
        <f t="shared" si="19"/>
        <v/>
      </c>
      <c r="N171" s="105">
        <f t="shared" si="23"/>
        <v>0</v>
      </c>
      <c r="O171" s="106" t="s">
        <v>564</v>
      </c>
    </row>
    <row r="172" spans="1:15" ht="31.2" customHeight="1" thickBot="1" x14ac:dyDescent="0.3">
      <c r="A172" s="188"/>
      <c r="B172" s="199"/>
      <c r="C172" s="193"/>
      <c r="D172" s="97"/>
      <c r="E172" s="98">
        <f t="shared" si="21"/>
        <v>0</v>
      </c>
      <c r="F172" s="99" t="s">
        <v>565</v>
      </c>
      <c r="G172" s="110" t="s">
        <v>566</v>
      </c>
      <c r="H172" s="200" t="s">
        <v>51</v>
      </c>
      <c r="I172" s="101">
        <f t="shared" si="22"/>
        <v>3.7</v>
      </c>
      <c r="J172" s="132"/>
      <c r="K172" s="103" t="str">
        <f t="shared" si="17"/>
        <v/>
      </c>
      <c r="L172" s="104" t="str">
        <f t="shared" si="18"/>
        <v/>
      </c>
      <c r="M172" s="104" t="str">
        <f t="shared" si="19"/>
        <v/>
      </c>
      <c r="N172" s="105">
        <f t="shared" si="23"/>
        <v>0</v>
      </c>
      <c r="O172" s="106" t="s">
        <v>567</v>
      </c>
    </row>
    <row r="173" spans="1:15" ht="31.2" customHeight="1" thickBot="1" x14ac:dyDescent="0.3">
      <c r="A173" s="188"/>
      <c r="B173" s="199"/>
      <c r="C173" s="193"/>
      <c r="D173" s="97"/>
      <c r="E173" s="98">
        <f t="shared" si="21"/>
        <v>0</v>
      </c>
      <c r="F173" s="108" t="s">
        <v>568</v>
      </c>
      <c r="G173" s="107" t="s">
        <v>569</v>
      </c>
      <c r="H173" s="200" t="s">
        <v>51</v>
      </c>
      <c r="I173" s="101">
        <f t="shared" si="22"/>
        <v>3.7</v>
      </c>
      <c r="J173" s="131"/>
      <c r="K173" s="103" t="str">
        <f t="shared" si="17"/>
        <v/>
      </c>
      <c r="L173" s="104" t="str">
        <f t="shared" si="18"/>
        <v/>
      </c>
      <c r="M173" s="104" t="str">
        <f t="shared" si="19"/>
        <v/>
      </c>
      <c r="N173" s="105">
        <f t="shared" si="23"/>
        <v>0</v>
      </c>
      <c r="O173" s="106" t="s">
        <v>570</v>
      </c>
    </row>
    <row r="174" spans="1:15" ht="31.2" customHeight="1" thickBot="1" x14ac:dyDescent="0.3">
      <c r="A174" s="188"/>
      <c r="B174" s="199"/>
      <c r="C174" s="193"/>
      <c r="D174" s="97"/>
      <c r="E174" s="98">
        <f t="shared" si="21"/>
        <v>0</v>
      </c>
      <c r="F174" s="99" t="s">
        <v>571</v>
      </c>
      <c r="G174" s="107" t="s">
        <v>572</v>
      </c>
      <c r="H174" s="200" t="s">
        <v>51</v>
      </c>
      <c r="I174" s="101">
        <f t="shared" si="22"/>
        <v>3.7</v>
      </c>
      <c r="J174" s="131"/>
      <c r="K174" s="103" t="str">
        <f t="shared" si="17"/>
        <v/>
      </c>
      <c r="L174" s="104" t="str">
        <f t="shared" si="18"/>
        <v/>
      </c>
      <c r="M174" s="104" t="str">
        <f t="shared" si="19"/>
        <v/>
      </c>
      <c r="N174" s="105">
        <f t="shared" si="23"/>
        <v>0</v>
      </c>
      <c r="O174" s="106" t="s">
        <v>573</v>
      </c>
    </row>
    <row r="175" spans="1:15" ht="31.2" customHeight="1" thickBot="1" x14ac:dyDescent="0.3">
      <c r="A175" s="188"/>
      <c r="B175" s="199"/>
      <c r="C175" s="193"/>
      <c r="D175" s="97"/>
      <c r="E175" s="98">
        <f t="shared" si="21"/>
        <v>0</v>
      </c>
      <c r="F175" s="99" t="s">
        <v>574</v>
      </c>
      <c r="G175" s="107" t="s">
        <v>575</v>
      </c>
      <c r="H175" s="200" t="s">
        <v>51</v>
      </c>
      <c r="I175" s="101">
        <f t="shared" si="22"/>
        <v>3.7</v>
      </c>
      <c r="J175" s="131"/>
      <c r="K175" s="103" t="str">
        <f t="shared" si="17"/>
        <v/>
      </c>
      <c r="L175" s="104" t="str">
        <f t="shared" si="18"/>
        <v/>
      </c>
      <c r="M175" s="104" t="str">
        <f t="shared" si="19"/>
        <v/>
      </c>
      <c r="N175" s="105">
        <f t="shared" si="23"/>
        <v>0</v>
      </c>
      <c r="O175" s="106" t="s">
        <v>576</v>
      </c>
    </row>
    <row r="176" spans="1:15" ht="31.2" customHeight="1" thickBot="1" x14ac:dyDescent="0.3">
      <c r="A176" s="188"/>
      <c r="B176" s="199"/>
      <c r="C176" s="193"/>
      <c r="D176" s="97"/>
      <c r="E176" s="98">
        <f t="shared" si="21"/>
        <v>0</v>
      </c>
      <c r="F176" s="99" t="s">
        <v>577</v>
      </c>
      <c r="G176" s="107" t="s">
        <v>578</v>
      </c>
      <c r="H176" s="200" t="s">
        <v>51</v>
      </c>
      <c r="I176" s="101">
        <f t="shared" si="22"/>
        <v>3.7</v>
      </c>
      <c r="J176" s="131"/>
      <c r="K176" s="103" t="str">
        <f t="shared" si="17"/>
        <v/>
      </c>
      <c r="L176" s="104" t="str">
        <f t="shared" si="18"/>
        <v/>
      </c>
      <c r="M176" s="104" t="str">
        <f t="shared" si="19"/>
        <v/>
      </c>
      <c r="N176" s="105">
        <f t="shared" si="23"/>
        <v>0</v>
      </c>
      <c r="O176" s="106" t="s">
        <v>579</v>
      </c>
    </row>
    <row r="177" spans="1:15" ht="31.2" hidden="1" customHeight="1" thickBot="1" x14ac:dyDescent="0.3">
      <c r="A177" s="188"/>
      <c r="B177" s="199"/>
      <c r="C177" s="193"/>
      <c r="D177" s="97"/>
      <c r="E177" s="98">
        <f t="shared" si="21"/>
        <v>0</v>
      </c>
      <c r="F177" s="99" t="s">
        <v>580</v>
      </c>
      <c r="G177" s="107" t="s">
        <v>581</v>
      </c>
      <c r="H177" s="200" t="s">
        <v>75</v>
      </c>
      <c r="I177" s="101">
        <f t="shared" si="22"/>
        <v>4.5</v>
      </c>
      <c r="J177" s="131"/>
      <c r="K177" s="103" t="str">
        <f t="shared" si="17"/>
        <v/>
      </c>
      <c r="L177" s="104" t="str">
        <f t="shared" si="18"/>
        <v/>
      </c>
      <c r="M177" s="104" t="str">
        <f t="shared" si="19"/>
        <v/>
      </c>
      <c r="N177" s="105">
        <f t="shared" si="23"/>
        <v>0</v>
      </c>
      <c r="O177" s="106" t="s">
        <v>582</v>
      </c>
    </row>
    <row r="178" spans="1:15" ht="31.2" hidden="1" customHeight="1" thickBot="1" x14ac:dyDescent="0.3">
      <c r="A178" s="188"/>
      <c r="B178" s="199"/>
      <c r="C178" s="193"/>
      <c r="D178" s="97"/>
      <c r="E178" s="98">
        <f t="shared" si="21"/>
        <v>0</v>
      </c>
      <c r="F178" s="99" t="s">
        <v>583</v>
      </c>
      <c r="G178" s="107" t="s">
        <v>584</v>
      </c>
      <c r="H178" s="200" t="s">
        <v>75</v>
      </c>
      <c r="I178" s="101">
        <f t="shared" si="22"/>
        <v>4.5</v>
      </c>
      <c r="J178" s="131"/>
      <c r="K178" s="103" t="str">
        <f t="shared" si="17"/>
        <v/>
      </c>
      <c r="L178" s="104" t="str">
        <f t="shared" si="18"/>
        <v/>
      </c>
      <c r="M178" s="104" t="str">
        <f t="shared" si="19"/>
        <v/>
      </c>
      <c r="N178" s="105">
        <f t="shared" si="23"/>
        <v>0</v>
      </c>
      <c r="O178" s="106" t="s">
        <v>585</v>
      </c>
    </row>
    <row r="179" spans="1:15" ht="31.2" customHeight="1" thickBot="1" x14ac:dyDescent="0.3">
      <c r="A179" s="188"/>
      <c r="B179" s="199"/>
      <c r="C179" s="193"/>
      <c r="D179" s="97"/>
      <c r="E179" s="98">
        <f t="shared" si="21"/>
        <v>0</v>
      </c>
      <c r="F179" s="99" t="s">
        <v>586</v>
      </c>
      <c r="G179" s="107" t="s">
        <v>587</v>
      </c>
      <c r="H179" s="200" t="s">
        <v>51</v>
      </c>
      <c r="I179" s="101">
        <f t="shared" si="22"/>
        <v>3.7</v>
      </c>
      <c r="J179" s="131"/>
      <c r="K179" s="103" t="str">
        <f t="shared" si="17"/>
        <v/>
      </c>
      <c r="L179" s="104" t="str">
        <f t="shared" si="18"/>
        <v/>
      </c>
      <c r="M179" s="104" t="str">
        <f t="shared" si="19"/>
        <v/>
      </c>
      <c r="N179" s="105">
        <f t="shared" si="23"/>
        <v>0</v>
      </c>
      <c r="O179" s="106" t="s">
        <v>588</v>
      </c>
    </row>
    <row r="180" spans="1:15" ht="31.2" customHeight="1" thickBot="1" x14ac:dyDescent="0.3">
      <c r="A180" s="188"/>
      <c r="B180" s="199"/>
      <c r="C180" s="193"/>
      <c r="D180" s="97"/>
      <c r="E180" s="98">
        <f t="shared" si="21"/>
        <v>0</v>
      </c>
      <c r="F180" s="99" t="s">
        <v>589</v>
      </c>
      <c r="G180" s="107" t="s">
        <v>590</v>
      </c>
      <c r="H180" s="200" t="s">
        <v>51</v>
      </c>
      <c r="I180" s="101">
        <f t="shared" si="22"/>
        <v>3.7</v>
      </c>
      <c r="J180" s="131"/>
      <c r="K180" s="103" t="str">
        <f t="shared" si="17"/>
        <v/>
      </c>
      <c r="L180" s="104" t="str">
        <f t="shared" si="18"/>
        <v/>
      </c>
      <c r="M180" s="104" t="str">
        <f t="shared" si="19"/>
        <v/>
      </c>
      <c r="N180" s="105">
        <f t="shared" si="23"/>
        <v>0</v>
      </c>
      <c r="O180" s="106" t="s">
        <v>591</v>
      </c>
    </row>
    <row r="181" spans="1:15" ht="31.2" customHeight="1" thickBot="1" x14ac:dyDescent="0.3">
      <c r="A181" s="179"/>
      <c r="B181" s="204"/>
      <c r="C181" s="194"/>
      <c r="D181" s="114"/>
      <c r="E181" s="115">
        <f t="shared" si="21"/>
        <v>0</v>
      </c>
      <c r="F181" s="116" t="s">
        <v>592</v>
      </c>
      <c r="G181" s="117" t="s">
        <v>593</v>
      </c>
      <c r="H181" s="206" t="s">
        <v>51</v>
      </c>
      <c r="I181" s="118">
        <f t="shared" si="22"/>
        <v>3.7</v>
      </c>
      <c r="J181" s="138"/>
      <c r="K181" s="120" t="str">
        <f t="shared" si="17"/>
        <v/>
      </c>
      <c r="L181" s="121" t="str">
        <f t="shared" si="18"/>
        <v/>
      </c>
      <c r="M181" s="121" t="str">
        <f t="shared" si="19"/>
        <v/>
      </c>
      <c r="N181" s="122">
        <f t="shared" si="23"/>
        <v>0</v>
      </c>
      <c r="O181" s="123" t="s">
        <v>594</v>
      </c>
    </row>
    <row r="182" spans="1:15" ht="31.2" customHeight="1" thickBot="1" x14ac:dyDescent="0.3">
      <c r="A182" s="177"/>
      <c r="B182" s="203"/>
      <c r="C182" s="195"/>
      <c r="D182" s="124"/>
      <c r="E182" s="125">
        <f t="shared" si="21"/>
        <v>0</v>
      </c>
      <c r="F182" s="99" t="s">
        <v>595</v>
      </c>
      <c r="G182" s="112" t="s">
        <v>596</v>
      </c>
      <c r="H182" s="205" t="s">
        <v>51</v>
      </c>
      <c r="I182" s="126">
        <f t="shared" si="22"/>
        <v>3.7</v>
      </c>
      <c r="J182" s="142"/>
      <c r="K182" s="128" t="str">
        <f t="shared" si="17"/>
        <v/>
      </c>
      <c r="L182" s="129" t="str">
        <f t="shared" si="18"/>
        <v/>
      </c>
      <c r="M182" s="129" t="str">
        <f t="shared" si="19"/>
        <v/>
      </c>
      <c r="N182" s="130">
        <f t="shared" si="23"/>
        <v>0</v>
      </c>
      <c r="O182" s="106" t="s">
        <v>597</v>
      </c>
    </row>
    <row r="183" spans="1:15" ht="31.2" customHeight="1" thickBot="1" x14ac:dyDescent="0.3">
      <c r="A183" s="177" t="s">
        <v>598</v>
      </c>
      <c r="B183" s="199"/>
      <c r="C183" s="193"/>
      <c r="D183" s="97"/>
      <c r="E183" s="98">
        <f t="shared" si="21"/>
        <v>0</v>
      </c>
      <c r="F183" s="99" t="s">
        <v>599</v>
      </c>
      <c r="G183" s="107" t="s">
        <v>600</v>
      </c>
      <c r="H183" s="200" t="s">
        <v>51</v>
      </c>
      <c r="I183" s="126">
        <f t="shared" si="22"/>
        <v>3.7</v>
      </c>
      <c r="J183" s="131"/>
      <c r="K183" s="103" t="str">
        <f t="shared" si="17"/>
        <v/>
      </c>
      <c r="L183" s="104" t="str">
        <f t="shared" si="18"/>
        <v/>
      </c>
      <c r="M183" s="104" t="str">
        <f t="shared" si="19"/>
        <v/>
      </c>
      <c r="N183" s="105">
        <f t="shared" si="23"/>
        <v>0</v>
      </c>
      <c r="O183" s="106" t="s">
        <v>601</v>
      </c>
    </row>
    <row r="184" spans="1:15" ht="31.2" customHeight="1" thickBot="1" x14ac:dyDescent="0.3">
      <c r="A184" s="189"/>
      <c r="B184" s="199"/>
      <c r="C184" s="193"/>
      <c r="D184" s="97"/>
      <c r="E184" s="98">
        <f t="shared" si="21"/>
        <v>0</v>
      </c>
      <c r="F184" s="99" t="s">
        <v>602</v>
      </c>
      <c r="G184" s="107" t="s">
        <v>603</v>
      </c>
      <c r="H184" s="200" t="s">
        <v>51</v>
      </c>
      <c r="I184" s="101">
        <f t="shared" si="22"/>
        <v>3.7</v>
      </c>
      <c r="J184" s="131"/>
      <c r="K184" s="103" t="str">
        <f t="shared" si="17"/>
        <v/>
      </c>
      <c r="L184" s="104" t="str">
        <f t="shared" si="18"/>
        <v/>
      </c>
      <c r="M184" s="104" t="str">
        <f t="shared" si="19"/>
        <v/>
      </c>
      <c r="N184" s="105">
        <f t="shared" si="23"/>
        <v>0</v>
      </c>
      <c r="O184" s="106" t="s">
        <v>604</v>
      </c>
    </row>
    <row r="185" spans="1:15" ht="31.2" customHeight="1" thickBot="1" x14ac:dyDescent="0.3">
      <c r="A185" s="189" t="s">
        <v>605</v>
      </c>
      <c r="B185" s="199"/>
      <c r="C185" s="193"/>
      <c r="D185" s="97"/>
      <c r="E185" s="98">
        <f t="shared" si="21"/>
        <v>0</v>
      </c>
      <c r="F185" s="99" t="s">
        <v>606</v>
      </c>
      <c r="G185" s="107" t="s">
        <v>607</v>
      </c>
      <c r="H185" s="200" t="s">
        <v>51</v>
      </c>
      <c r="I185" s="101">
        <f t="shared" si="22"/>
        <v>3.7</v>
      </c>
      <c r="J185" s="131"/>
      <c r="K185" s="103" t="str">
        <f t="shared" si="17"/>
        <v/>
      </c>
      <c r="L185" s="104" t="str">
        <f t="shared" si="18"/>
        <v/>
      </c>
      <c r="M185" s="104" t="str">
        <f t="shared" si="19"/>
        <v/>
      </c>
      <c r="N185" s="105">
        <f t="shared" si="23"/>
        <v>0</v>
      </c>
      <c r="O185" s="106" t="s">
        <v>608</v>
      </c>
    </row>
    <row r="186" spans="1:15" ht="31.2" customHeight="1" thickBot="1" x14ac:dyDescent="0.3">
      <c r="A186" s="183">
        <f>SUM($E$182:$E$202)</f>
        <v>0</v>
      </c>
      <c r="B186" s="199"/>
      <c r="C186" s="193"/>
      <c r="D186" s="97"/>
      <c r="E186" s="98">
        <f t="shared" si="21"/>
        <v>0</v>
      </c>
      <c r="F186" s="99" t="s">
        <v>609</v>
      </c>
      <c r="G186" s="107" t="s">
        <v>610</v>
      </c>
      <c r="H186" s="200" t="s">
        <v>51</v>
      </c>
      <c r="I186" s="101">
        <f t="shared" si="22"/>
        <v>3.7</v>
      </c>
      <c r="J186" s="131"/>
      <c r="K186" s="103" t="str">
        <f t="shared" si="17"/>
        <v/>
      </c>
      <c r="L186" s="104" t="str">
        <f t="shared" si="18"/>
        <v/>
      </c>
      <c r="M186" s="104" t="str">
        <f t="shared" si="19"/>
        <v/>
      </c>
      <c r="N186" s="105">
        <f t="shared" si="23"/>
        <v>0</v>
      </c>
      <c r="O186" s="106" t="s">
        <v>611</v>
      </c>
    </row>
    <row r="187" spans="1:15" ht="31.2" customHeight="1" thickBot="1" x14ac:dyDescent="0.3">
      <c r="A187" s="183"/>
      <c r="B187" s="199"/>
      <c r="C187" s="193"/>
      <c r="D187" s="97"/>
      <c r="E187" s="98">
        <f t="shared" si="21"/>
        <v>0</v>
      </c>
      <c r="F187" s="99" t="s">
        <v>612</v>
      </c>
      <c r="G187" s="107" t="s">
        <v>613</v>
      </c>
      <c r="H187" s="200" t="s">
        <v>51</v>
      </c>
      <c r="I187" s="101">
        <f t="shared" si="22"/>
        <v>3.7</v>
      </c>
      <c r="J187" s="131"/>
      <c r="K187" s="103" t="str">
        <f t="shared" si="17"/>
        <v/>
      </c>
      <c r="L187" s="104" t="str">
        <f t="shared" si="18"/>
        <v/>
      </c>
      <c r="M187" s="104" t="str">
        <f t="shared" si="19"/>
        <v/>
      </c>
      <c r="N187" s="105">
        <f t="shared" si="23"/>
        <v>0</v>
      </c>
      <c r="O187" s="106" t="s">
        <v>614</v>
      </c>
    </row>
    <row r="188" spans="1:15" ht="31.2" customHeight="1" thickBot="1" x14ac:dyDescent="0.3">
      <c r="A188" s="183"/>
      <c r="B188" s="199"/>
      <c r="C188" s="193"/>
      <c r="D188" s="97"/>
      <c r="E188" s="98">
        <f t="shared" si="21"/>
        <v>0</v>
      </c>
      <c r="F188" s="99" t="s">
        <v>615</v>
      </c>
      <c r="G188" s="107" t="s">
        <v>616</v>
      </c>
      <c r="H188" s="200" t="s">
        <v>51</v>
      </c>
      <c r="I188" s="101">
        <f t="shared" si="22"/>
        <v>3.7</v>
      </c>
      <c r="J188" s="131"/>
      <c r="K188" s="103" t="str">
        <f t="shared" si="17"/>
        <v/>
      </c>
      <c r="L188" s="104" t="str">
        <f t="shared" si="18"/>
        <v/>
      </c>
      <c r="M188" s="104" t="str">
        <f t="shared" si="19"/>
        <v/>
      </c>
      <c r="N188" s="105">
        <f t="shared" si="23"/>
        <v>0</v>
      </c>
      <c r="O188" s="106" t="s">
        <v>617</v>
      </c>
    </row>
    <row r="189" spans="1:15" ht="31.2" customHeight="1" thickBot="1" x14ac:dyDescent="0.3">
      <c r="A189" s="183"/>
      <c r="B189" s="199"/>
      <c r="C189" s="193"/>
      <c r="D189" s="97"/>
      <c r="E189" s="98">
        <f t="shared" si="21"/>
        <v>0</v>
      </c>
      <c r="F189" s="99" t="s">
        <v>618</v>
      </c>
      <c r="G189" s="107" t="s">
        <v>619</v>
      </c>
      <c r="H189" s="200" t="s">
        <v>51</v>
      </c>
      <c r="I189" s="101">
        <f t="shared" si="22"/>
        <v>3.7</v>
      </c>
      <c r="J189" s="131"/>
      <c r="K189" s="103" t="str">
        <f t="shared" si="17"/>
        <v/>
      </c>
      <c r="L189" s="104" t="str">
        <f t="shared" si="18"/>
        <v/>
      </c>
      <c r="M189" s="104" t="str">
        <f t="shared" si="19"/>
        <v/>
      </c>
      <c r="N189" s="105">
        <f t="shared" si="23"/>
        <v>0</v>
      </c>
      <c r="O189" s="106" t="s">
        <v>620</v>
      </c>
    </row>
    <row r="190" spans="1:15" ht="31.2" customHeight="1" thickBot="1" x14ac:dyDescent="0.3">
      <c r="A190" s="183"/>
      <c r="B190" s="199"/>
      <c r="C190" s="193"/>
      <c r="D190" s="97"/>
      <c r="E190" s="98">
        <f t="shared" si="21"/>
        <v>0</v>
      </c>
      <c r="F190" s="99" t="s">
        <v>621</v>
      </c>
      <c r="G190" s="107" t="s">
        <v>622</v>
      </c>
      <c r="H190" s="200" t="s">
        <v>51</v>
      </c>
      <c r="I190" s="101">
        <f t="shared" si="22"/>
        <v>3.7</v>
      </c>
      <c r="J190" s="131"/>
      <c r="K190" s="103" t="str">
        <f t="shared" si="17"/>
        <v/>
      </c>
      <c r="L190" s="104" t="str">
        <f t="shared" si="18"/>
        <v/>
      </c>
      <c r="M190" s="104" t="str">
        <f t="shared" si="19"/>
        <v/>
      </c>
      <c r="N190" s="105">
        <f t="shared" si="23"/>
        <v>0</v>
      </c>
      <c r="O190" s="106" t="s">
        <v>623</v>
      </c>
    </row>
    <row r="191" spans="1:15" ht="31.2" customHeight="1" thickBot="1" x14ac:dyDescent="0.3">
      <c r="A191" s="183"/>
      <c r="B191" s="199"/>
      <c r="C191" s="193"/>
      <c r="D191" s="97"/>
      <c r="E191" s="98">
        <f t="shared" si="21"/>
        <v>0</v>
      </c>
      <c r="F191" s="99" t="s">
        <v>624</v>
      </c>
      <c r="G191" s="107" t="s">
        <v>625</v>
      </c>
      <c r="H191" s="200" t="s">
        <v>51</v>
      </c>
      <c r="I191" s="101">
        <f t="shared" si="22"/>
        <v>3.7</v>
      </c>
      <c r="J191" s="131"/>
      <c r="K191" s="103" t="str">
        <f t="shared" si="17"/>
        <v/>
      </c>
      <c r="L191" s="104" t="str">
        <f t="shared" si="18"/>
        <v/>
      </c>
      <c r="M191" s="104" t="str">
        <f t="shared" si="19"/>
        <v/>
      </c>
      <c r="N191" s="105">
        <f t="shared" si="23"/>
        <v>0</v>
      </c>
      <c r="O191" s="106" t="s">
        <v>626</v>
      </c>
    </row>
    <row r="192" spans="1:15" ht="31.2" customHeight="1" thickBot="1" x14ac:dyDescent="0.3">
      <c r="A192" s="183"/>
      <c r="B192" s="199"/>
      <c r="C192" s="193"/>
      <c r="D192" s="97"/>
      <c r="E192" s="98">
        <f t="shared" si="21"/>
        <v>0</v>
      </c>
      <c r="F192" s="99" t="s">
        <v>627</v>
      </c>
      <c r="G192" s="107" t="s">
        <v>628</v>
      </c>
      <c r="H192" s="200" t="s">
        <v>51</v>
      </c>
      <c r="I192" s="101">
        <f t="shared" si="22"/>
        <v>3.7</v>
      </c>
      <c r="J192" s="131"/>
      <c r="K192" s="103" t="str">
        <f t="shared" si="17"/>
        <v/>
      </c>
      <c r="L192" s="104" t="str">
        <f t="shared" si="18"/>
        <v/>
      </c>
      <c r="M192" s="104" t="str">
        <f t="shared" si="19"/>
        <v/>
      </c>
      <c r="N192" s="105">
        <f t="shared" si="23"/>
        <v>0</v>
      </c>
      <c r="O192" s="106" t="s">
        <v>629</v>
      </c>
    </row>
    <row r="193" spans="1:15" ht="31.2" customHeight="1" thickBot="1" x14ac:dyDescent="0.3">
      <c r="A193" s="183"/>
      <c r="B193" s="199"/>
      <c r="C193" s="193"/>
      <c r="D193" s="97"/>
      <c r="E193" s="98">
        <f t="shared" si="21"/>
        <v>0</v>
      </c>
      <c r="F193" s="99" t="s">
        <v>630</v>
      </c>
      <c r="G193" s="107" t="s">
        <v>631</v>
      </c>
      <c r="H193" s="200" t="s">
        <v>51</v>
      </c>
      <c r="I193" s="101">
        <f t="shared" si="22"/>
        <v>3.7</v>
      </c>
      <c r="J193" s="131"/>
      <c r="K193" s="103" t="str">
        <f t="shared" si="17"/>
        <v/>
      </c>
      <c r="L193" s="104" t="str">
        <f t="shared" si="18"/>
        <v/>
      </c>
      <c r="M193" s="104" t="str">
        <f t="shared" si="19"/>
        <v/>
      </c>
      <c r="N193" s="105">
        <f t="shared" si="23"/>
        <v>0</v>
      </c>
      <c r="O193" s="106" t="s">
        <v>632</v>
      </c>
    </row>
    <row r="194" spans="1:15" ht="31.2" customHeight="1" thickBot="1" x14ac:dyDescent="0.3">
      <c r="A194" s="183"/>
      <c r="B194" s="199"/>
      <c r="C194" s="193"/>
      <c r="D194" s="97"/>
      <c r="E194" s="98">
        <f t="shared" si="21"/>
        <v>0</v>
      </c>
      <c r="F194" s="99" t="s">
        <v>633</v>
      </c>
      <c r="G194" s="107" t="s">
        <v>634</v>
      </c>
      <c r="H194" s="200" t="s">
        <v>51</v>
      </c>
      <c r="I194" s="101">
        <f t="shared" si="22"/>
        <v>3.7</v>
      </c>
      <c r="J194" s="131"/>
      <c r="K194" s="103" t="str">
        <f t="shared" si="17"/>
        <v/>
      </c>
      <c r="L194" s="104" t="str">
        <f t="shared" si="18"/>
        <v/>
      </c>
      <c r="M194" s="104" t="str">
        <f t="shared" si="19"/>
        <v/>
      </c>
      <c r="N194" s="105">
        <f t="shared" si="23"/>
        <v>0</v>
      </c>
      <c r="O194" s="106" t="s">
        <v>635</v>
      </c>
    </row>
    <row r="195" spans="1:15" ht="31.2" customHeight="1" thickBot="1" x14ac:dyDescent="0.3">
      <c r="A195" s="183"/>
      <c r="B195" s="199"/>
      <c r="C195" s="193"/>
      <c r="D195" s="97"/>
      <c r="E195" s="98">
        <f t="shared" si="21"/>
        <v>0</v>
      </c>
      <c r="F195" s="99" t="s">
        <v>636</v>
      </c>
      <c r="G195" s="107" t="s">
        <v>637</v>
      </c>
      <c r="H195" s="200" t="s">
        <v>51</v>
      </c>
      <c r="I195" s="101">
        <f t="shared" ref="I195:I202" si="24">VLOOKUP(H195,$M$223:$N$224,2,FALSE)</f>
        <v>3.7</v>
      </c>
      <c r="J195" s="131"/>
      <c r="K195" s="103" t="str">
        <f t="shared" ref="K195:K211" si="25">IF(ISBLANK(J195),"",IF(E195=0,"",(1-J195/I195)))</f>
        <v/>
      </c>
      <c r="L195" s="104" t="str">
        <f t="shared" ref="L195:L211" si="26">IF(ISBLANK(J195),"",IF(E195=0,"",(J195-I195)))</f>
        <v/>
      </c>
      <c r="M195" s="104" t="str">
        <f t="shared" ref="M195:M211" si="27">IF(ISBLANK(J195),"",IF(E195=0,"",E195*L195))</f>
        <v/>
      </c>
      <c r="N195" s="105">
        <f t="shared" ref="N195:N202" si="28">IF(ISBLANK(B195),0,IF(ISBLANK(J195),(B195*I195),(J195*B195)))</f>
        <v>0</v>
      </c>
      <c r="O195" s="106" t="s">
        <v>638</v>
      </c>
    </row>
    <row r="196" spans="1:15" ht="31.2" customHeight="1" thickBot="1" x14ac:dyDescent="0.3">
      <c r="A196" s="183"/>
      <c r="B196" s="199"/>
      <c r="C196" s="193"/>
      <c r="D196" s="97"/>
      <c r="E196" s="98">
        <f t="shared" ref="E196:E211" si="29">IF(ISBLANK(D196),B196,D196)</f>
        <v>0</v>
      </c>
      <c r="F196" s="99" t="s">
        <v>639</v>
      </c>
      <c r="G196" s="107" t="s">
        <v>640</v>
      </c>
      <c r="H196" s="200" t="s">
        <v>51</v>
      </c>
      <c r="I196" s="101">
        <f t="shared" si="24"/>
        <v>3.7</v>
      </c>
      <c r="J196" s="131"/>
      <c r="K196" s="103" t="str">
        <f t="shared" si="25"/>
        <v/>
      </c>
      <c r="L196" s="104" t="str">
        <f t="shared" si="26"/>
        <v/>
      </c>
      <c r="M196" s="104" t="str">
        <f t="shared" si="27"/>
        <v/>
      </c>
      <c r="N196" s="105">
        <f t="shared" si="28"/>
        <v>0</v>
      </c>
      <c r="O196" s="106" t="s">
        <v>641</v>
      </c>
    </row>
    <row r="197" spans="1:15" ht="31.2" customHeight="1" thickBot="1" x14ac:dyDescent="0.3">
      <c r="A197" s="183"/>
      <c r="B197" s="199"/>
      <c r="C197" s="193"/>
      <c r="D197" s="97"/>
      <c r="E197" s="98">
        <f t="shared" si="29"/>
        <v>0</v>
      </c>
      <c r="F197" s="99" t="s">
        <v>642</v>
      </c>
      <c r="G197" s="107" t="s">
        <v>643</v>
      </c>
      <c r="H197" s="200" t="s">
        <v>51</v>
      </c>
      <c r="I197" s="126">
        <f t="shared" si="24"/>
        <v>3.7</v>
      </c>
      <c r="J197" s="131"/>
      <c r="K197" s="103" t="str">
        <f t="shared" si="25"/>
        <v/>
      </c>
      <c r="L197" s="104" t="str">
        <f t="shared" si="26"/>
        <v/>
      </c>
      <c r="M197" s="104" t="str">
        <f t="shared" si="27"/>
        <v/>
      </c>
      <c r="N197" s="105">
        <f t="shared" si="28"/>
        <v>0</v>
      </c>
      <c r="O197" s="106" t="s">
        <v>644</v>
      </c>
    </row>
    <row r="198" spans="1:15" ht="31.2" customHeight="1" thickBot="1" x14ac:dyDescent="0.3">
      <c r="A198" s="183"/>
      <c r="B198" s="199"/>
      <c r="C198" s="193"/>
      <c r="D198" s="97"/>
      <c r="E198" s="98">
        <f t="shared" si="29"/>
        <v>0</v>
      </c>
      <c r="F198" s="99" t="s">
        <v>645</v>
      </c>
      <c r="G198" s="112" t="s">
        <v>646</v>
      </c>
      <c r="H198" s="200" t="s">
        <v>51</v>
      </c>
      <c r="I198" s="126">
        <f t="shared" si="24"/>
        <v>3.7</v>
      </c>
      <c r="J198" s="133"/>
      <c r="K198" s="103" t="str">
        <f t="shared" si="25"/>
        <v/>
      </c>
      <c r="L198" s="104" t="str">
        <f t="shared" si="26"/>
        <v/>
      </c>
      <c r="M198" s="104" t="str">
        <f t="shared" si="27"/>
        <v/>
      </c>
      <c r="N198" s="105">
        <f t="shared" si="28"/>
        <v>0</v>
      </c>
      <c r="O198" s="106" t="s">
        <v>647</v>
      </c>
    </row>
    <row r="199" spans="1:15" ht="31.2" customHeight="1" thickBot="1" x14ac:dyDescent="0.3">
      <c r="A199" s="183"/>
      <c r="B199" s="199"/>
      <c r="C199" s="193"/>
      <c r="D199" s="97"/>
      <c r="E199" s="98">
        <f t="shared" si="29"/>
        <v>0</v>
      </c>
      <c r="F199" s="99" t="s">
        <v>648</v>
      </c>
      <c r="G199" s="109" t="s">
        <v>649</v>
      </c>
      <c r="H199" s="200" t="s">
        <v>51</v>
      </c>
      <c r="I199" s="126">
        <f t="shared" si="24"/>
        <v>3.7</v>
      </c>
      <c r="J199" s="133"/>
      <c r="K199" s="103" t="str">
        <f t="shared" si="25"/>
        <v/>
      </c>
      <c r="L199" s="104" t="str">
        <f t="shared" si="26"/>
        <v/>
      </c>
      <c r="M199" s="104" t="str">
        <f t="shared" si="27"/>
        <v/>
      </c>
      <c r="N199" s="105">
        <f t="shared" si="28"/>
        <v>0</v>
      </c>
      <c r="O199" s="106" t="s">
        <v>650</v>
      </c>
    </row>
    <row r="200" spans="1:15" ht="31.2" customHeight="1" thickBot="1" x14ac:dyDescent="0.3">
      <c r="A200" s="183"/>
      <c r="B200" s="199"/>
      <c r="C200" s="193"/>
      <c r="D200" s="97"/>
      <c r="E200" s="98">
        <f t="shared" si="29"/>
        <v>0</v>
      </c>
      <c r="F200" s="99" t="s">
        <v>651</v>
      </c>
      <c r="G200" s="112" t="s">
        <v>652</v>
      </c>
      <c r="H200" s="200" t="s">
        <v>51</v>
      </c>
      <c r="I200" s="126">
        <f t="shared" si="24"/>
        <v>3.7</v>
      </c>
      <c r="J200" s="133"/>
      <c r="K200" s="103" t="str">
        <f t="shared" si="25"/>
        <v/>
      </c>
      <c r="L200" s="104" t="str">
        <f t="shared" si="26"/>
        <v/>
      </c>
      <c r="M200" s="104" t="str">
        <f t="shared" si="27"/>
        <v/>
      </c>
      <c r="N200" s="105">
        <f t="shared" si="28"/>
        <v>0</v>
      </c>
      <c r="O200" s="106" t="s">
        <v>653</v>
      </c>
    </row>
    <row r="201" spans="1:15" ht="31.2" customHeight="1" thickBot="1" x14ac:dyDescent="0.3">
      <c r="A201" s="183"/>
      <c r="B201" s="199"/>
      <c r="C201" s="193"/>
      <c r="D201" s="97"/>
      <c r="E201" s="98">
        <f t="shared" si="29"/>
        <v>0</v>
      </c>
      <c r="F201" s="99" t="s">
        <v>654</v>
      </c>
      <c r="G201" s="107" t="s">
        <v>655</v>
      </c>
      <c r="H201" s="200" t="s">
        <v>51</v>
      </c>
      <c r="I201" s="126">
        <f t="shared" si="24"/>
        <v>3.7</v>
      </c>
      <c r="J201" s="131"/>
      <c r="K201" s="103" t="str">
        <f t="shared" si="25"/>
        <v/>
      </c>
      <c r="L201" s="104" t="str">
        <f t="shared" si="26"/>
        <v/>
      </c>
      <c r="M201" s="104" t="str">
        <f t="shared" si="27"/>
        <v/>
      </c>
      <c r="N201" s="105">
        <f t="shared" si="28"/>
        <v>0</v>
      </c>
      <c r="O201" s="106" t="s">
        <v>656</v>
      </c>
    </row>
    <row r="202" spans="1:15" ht="31.2" customHeight="1" thickBot="1" x14ac:dyDescent="0.3">
      <c r="A202" s="180"/>
      <c r="B202" s="204"/>
      <c r="C202" s="194"/>
      <c r="D202" s="114"/>
      <c r="E202" s="115">
        <f t="shared" si="29"/>
        <v>0</v>
      </c>
      <c r="F202" s="116" t="s">
        <v>657</v>
      </c>
      <c r="G202" s="117" t="s">
        <v>658</v>
      </c>
      <c r="H202" s="206" t="s">
        <v>51</v>
      </c>
      <c r="I202" s="118">
        <f t="shared" si="24"/>
        <v>3.7</v>
      </c>
      <c r="J202" s="138"/>
      <c r="K202" s="120" t="str">
        <f t="shared" si="25"/>
        <v/>
      </c>
      <c r="L202" s="121" t="str">
        <f t="shared" si="26"/>
        <v/>
      </c>
      <c r="M202" s="121" t="str">
        <f t="shared" si="27"/>
        <v/>
      </c>
      <c r="N202" s="122">
        <f t="shared" si="28"/>
        <v>0</v>
      </c>
      <c r="O202" s="123" t="s">
        <v>659</v>
      </c>
    </row>
    <row r="203" spans="1:15" ht="31.2" customHeight="1" thickBot="1" x14ac:dyDescent="0.3">
      <c r="A203" s="191"/>
      <c r="B203" s="203"/>
      <c r="C203" s="196"/>
      <c r="D203" s="143"/>
      <c r="E203" s="125">
        <f t="shared" si="29"/>
        <v>0</v>
      </c>
      <c r="F203" s="70" t="s">
        <v>660</v>
      </c>
      <c r="G203" s="144" t="s">
        <v>661</v>
      </c>
      <c r="H203" s="207" t="s">
        <v>662</v>
      </c>
      <c r="I203" s="145">
        <v>0.9</v>
      </c>
      <c r="J203" s="146"/>
      <c r="K203" s="128" t="str">
        <f t="shared" si="25"/>
        <v/>
      </c>
      <c r="L203" s="129" t="str">
        <f t="shared" si="26"/>
        <v/>
      </c>
      <c r="M203" s="129" t="str">
        <f t="shared" si="27"/>
        <v/>
      </c>
      <c r="N203" s="130">
        <f t="shared" ref="N203:N211" si="30">E203*I203</f>
        <v>0</v>
      </c>
      <c r="O203" s="147"/>
    </row>
    <row r="204" spans="1:15" ht="31.2" customHeight="1" thickBot="1" x14ac:dyDescent="0.3">
      <c r="A204" s="191" t="s">
        <v>22</v>
      </c>
      <c r="B204" s="199"/>
      <c r="C204" s="197"/>
      <c r="D204" s="148"/>
      <c r="E204" s="98">
        <f t="shared" si="29"/>
        <v>0</v>
      </c>
      <c r="F204" s="70" t="s">
        <v>663</v>
      </c>
      <c r="G204" s="144" t="s">
        <v>661</v>
      </c>
      <c r="H204" s="201" t="s">
        <v>662</v>
      </c>
      <c r="I204" s="145">
        <v>1.35</v>
      </c>
      <c r="J204" s="149"/>
      <c r="K204" s="103" t="str">
        <f t="shared" si="25"/>
        <v/>
      </c>
      <c r="L204" s="104" t="str">
        <f t="shared" si="26"/>
        <v/>
      </c>
      <c r="M204" s="104" t="str">
        <f t="shared" si="27"/>
        <v/>
      </c>
      <c r="N204" s="105">
        <f t="shared" si="30"/>
        <v>0</v>
      </c>
      <c r="O204" s="147"/>
    </row>
    <row r="205" spans="1:15" ht="31.2" customHeight="1" thickBot="1" x14ac:dyDescent="0.3">
      <c r="A205" s="191"/>
      <c r="B205" s="199"/>
      <c r="C205" s="197"/>
      <c r="D205" s="148"/>
      <c r="E205" s="98">
        <f t="shared" si="29"/>
        <v>0</v>
      </c>
      <c r="F205" s="70" t="s">
        <v>664</v>
      </c>
      <c r="G205" s="144" t="s">
        <v>665</v>
      </c>
      <c r="H205" s="201" t="s">
        <v>662</v>
      </c>
      <c r="I205" s="145">
        <v>1.1499999999999999</v>
      </c>
      <c r="J205" s="149"/>
      <c r="K205" s="103" t="str">
        <f t="shared" si="25"/>
        <v/>
      </c>
      <c r="L205" s="104" t="str">
        <f t="shared" si="26"/>
        <v/>
      </c>
      <c r="M205" s="104" t="str">
        <f t="shared" si="27"/>
        <v/>
      </c>
      <c r="N205" s="105">
        <f t="shared" si="30"/>
        <v>0</v>
      </c>
      <c r="O205" s="147"/>
    </row>
    <row r="206" spans="1:15" ht="31.2" customHeight="1" thickBot="1" x14ac:dyDescent="0.3">
      <c r="A206" s="186" t="s">
        <v>666</v>
      </c>
      <c r="B206" s="199"/>
      <c r="C206" s="197"/>
      <c r="D206" s="148"/>
      <c r="E206" s="98">
        <f t="shared" si="29"/>
        <v>0</v>
      </c>
      <c r="F206" s="70" t="s">
        <v>667</v>
      </c>
      <c r="G206" s="144" t="s">
        <v>668</v>
      </c>
      <c r="H206" s="201" t="s">
        <v>662</v>
      </c>
      <c r="I206" s="145">
        <v>2</v>
      </c>
      <c r="J206" s="149"/>
      <c r="K206" s="103" t="str">
        <f t="shared" si="25"/>
        <v/>
      </c>
      <c r="L206" s="104" t="str">
        <f t="shared" si="26"/>
        <v/>
      </c>
      <c r="M206" s="104" t="str">
        <f t="shared" si="27"/>
        <v/>
      </c>
      <c r="N206" s="105">
        <f t="shared" si="30"/>
        <v>0</v>
      </c>
      <c r="O206" s="147"/>
    </row>
    <row r="207" spans="1:15" ht="31.2" customHeight="1" thickBot="1" x14ac:dyDescent="0.3">
      <c r="A207" s="187">
        <f>SUM($E$203:$E$211)</f>
        <v>0</v>
      </c>
      <c r="B207" s="199"/>
      <c r="C207" s="197"/>
      <c r="D207" s="148"/>
      <c r="E207" s="98">
        <f t="shared" si="29"/>
        <v>0</v>
      </c>
      <c r="F207" s="70" t="s">
        <v>669</v>
      </c>
      <c r="G207" s="144" t="s">
        <v>661</v>
      </c>
      <c r="H207" s="201" t="s">
        <v>662</v>
      </c>
      <c r="I207" s="145">
        <v>0.25</v>
      </c>
      <c r="J207" s="149"/>
      <c r="K207" s="103" t="str">
        <f t="shared" si="25"/>
        <v/>
      </c>
      <c r="L207" s="104" t="str">
        <f t="shared" si="26"/>
        <v/>
      </c>
      <c r="M207" s="104" t="str">
        <f t="shared" si="27"/>
        <v/>
      </c>
      <c r="N207" s="105">
        <f t="shared" si="30"/>
        <v>0</v>
      </c>
      <c r="O207" s="147"/>
    </row>
    <row r="208" spans="1:15" ht="31.2" customHeight="1" thickBot="1" x14ac:dyDescent="0.3">
      <c r="A208" s="187"/>
      <c r="B208" s="199"/>
      <c r="C208" s="197"/>
      <c r="D208" s="148"/>
      <c r="E208" s="98">
        <f t="shared" si="29"/>
        <v>0</v>
      </c>
      <c r="F208" s="70" t="s">
        <v>670</v>
      </c>
      <c r="G208" s="150" t="s">
        <v>671</v>
      </c>
      <c r="H208" s="201" t="s">
        <v>662</v>
      </c>
      <c r="I208" s="151">
        <v>4</v>
      </c>
      <c r="J208" s="152"/>
      <c r="K208" s="103" t="str">
        <f t="shared" si="25"/>
        <v/>
      </c>
      <c r="L208" s="104" t="str">
        <f t="shared" si="26"/>
        <v/>
      </c>
      <c r="M208" s="104" t="str">
        <f t="shared" si="27"/>
        <v/>
      </c>
      <c r="N208" s="105">
        <f t="shared" si="30"/>
        <v>0</v>
      </c>
      <c r="O208" s="153"/>
    </row>
    <row r="209" spans="1:15" ht="31.2" customHeight="1" thickBot="1" x14ac:dyDescent="0.3">
      <c r="A209" s="187"/>
      <c r="B209" s="199"/>
      <c r="C209" s="197"/>
      <c r="D209" s="148"/>
      <c r="E209" s="98">
        <f t="shared" si="29"/>
        <v>0</v>
      </c>
      <c r="F209" s="154" t="s">
        <v>672</v>
      </c>
      <c r="G209" s="109" t="s">
        <v>673</v>
      </c>
      <c r="H209" s="201" t="s">
        <v>662</v>
      </c>
      <c r="I209" s="145">
        <v>2.4</v>
      </c>
      <c r="J209" s="149"/>
      <c r="K209" s="103" t="str">
        <f t="shared" si="25"/>
        <v/>
      </c>
      <c r="L209" s="104" t="str">
        <f t="shared" si="26"/>
        <v/>
      </c>
      <c r="M209" s="104" t="str">
        <f t="shared" si="27"/>
        <v/>
      </c>
      <c r="N209" s="105">
        <f t="shared" si="30"/>
        <v>0</v>
      </c>
      <c r="O209" s="147"/>
    </row>
    <row r="210" spans="1:15" ht="28.2" thickBot="1" x14ac:dyDescent="0.3">
      <c r="A210" s="187"/>
      <c r="B210" s="199"/>
      <c r="C210" s="197"/>
      <c r="D210" s="148"/>
      <c r="E210" s="98">
        <f t="shared" si="29"/>
        <v>0</v>
      </c>
      <c r="F210" s="155" t="s">
        <v>674</v>
      </c>
      <c r="G210" s="156" t="s">
        <v>675</v>
      </c>
      <c r="H210" s="201" t="s">
        <v>662</v>
      </c>
      <c r="I210" s="145">
        <v>3</v>
      </c>
      <c r="J210" s="149"/>
      <c r="K210" s="103" t="str">
        <f t="shared" si="25"/>
        <v/>
      </c>
      <c r="L210" s="104" t="str">
        <f t="shared" si="26"/>
        <v/>
      </c>
      <c r="M210" s="104" t="str">
        <f t="shared" si="27"/>
        <v/>
      </c>
      <c r="N210" s="105">
        <f t="shared" si="30"/>
        <v>0</v>
      </c>
      <c r="O210" s="147"/>
    </row>
    <row r="211" spans="1:15" ht="31.2" customHeight="1" thickBot="1" x14ac:dyDescent="0.3">
      <c r="A211" s="187"/>
      <c r="B211" s="199"/>
      <c r="C211" s="197"/>
      <c r="D211" s="148"/>
      <c r="E211" s="98">
        <f t="shared" si="29"/>
        <v>0</v>
      </c>
      <c r="F211" s="171" t="s">
        <v>676</v>
      </c>
      <c r="G211" s="157" t="s">
        <v>677</v>
      </c>
      <c r="H211" s="202" t="s">
        <v>662</v>
      </c>
      <c r="I211" s="158">
        <v>0.55000000000000004</v>
      </c>
      <c r="J211" s="152"/>
      <c r="K211" s="103" t="str">
        <f t="shared" si="25"/>
        <v/>
      </c>
      <c r="L211" s="104" t="str">
        <f t="shared" si="26"/>
        <v/>
      </c>
      <c r="M211" s="104" t="str">
        <f t="shared" si="27"/>
        <v/>
      </c>
      <c r="N211" s="105">
        <f t="shared" si="30"/>
        <v>0</v>
      </c>
      <c r="O211" s="159"/>
    </row>
    <row r="212" spans="1:15" ht="11.4" customHeight="1" x14ac:dyDescent="0.3">
      <c r="A212" s="192"/>
      <c r="B212" s="208"/>
      <c r="C212" s="13"/>
      <c r="D212" s="13"/>
      <c r="E212" s="14"/>
      <c r="F212" s="15"/>
      <c r="G212" s="16"/>
      <c r="H212" s="17"/>
      <c r="I212" s="18"/>
      <c r="J212" s="19"/>
      <c r="K212" s="19"/>
      <c r="L212" s="19"/>
      <c r="M212" s="19"/>
      <c r="N212" s="20"/>
      <c r="O212" s="21"/>
    </row>
    <row r="213" spans="1:15" ht="18" x14ac:dyDescent="0.25">
      <c r="A213" s="234" t="s">
        <v>678</v>
      </c>
      <c r="E213" s="10"/>
      <c r="F213" s="4"/>
      <c r="G213" s="4"/>
      <c r="H213" s="4"/>
      <c r="I213" s="4"/>
      <c r="J213" s="24"/>
      <c r="K213" s="25"/>
      <c r="L213" s="26" t="s">
        <v>679</v>
      </c>
      <c r="M213" s="27" t="s">
        <v>680</v>
      </c>
      <c r="N213" s="28" t="s">
        <v>681</v>
      </c>
    </row>
    <row r="214" spans="1:15" ht="18" x14ac:dyDescent="0.3">
      <c r="A214" s="234"/>
      <c r="E214" s="10"/>
      <c r="G214" s="4"/>
      <c r="H214" s="4"/>
      <c r="I214" s="4"/>
      <c r="J214" s="230" t="s">
        <v>682</v>
      </c>
      <c r="K214" s="231"/>
      <c r="L214" s="8">
        <f>SUMIF($H$3:$H$202,"Seed grown",$E$3:$E$202)</f>
        <v>0</v>
      </c>
      <c r="M214" s="11">
        <f>SUMIF($H$3:$H$202,"Seed grown",$M$3:$M$202)</f>
        <v>0</v>
      </c>
      <c r="N214" s="29">
        <f>SUMIF($H$3:$H$202,"Seed grown",$N$3:$N$202)</f>
        <v>0</v>
      </c>
    </row>
    <row r="215" spans="1:15" ht="18" hidden="1" x14ac:dyDescent="0.3">
      <c r="A215" s="234"/>
      <c r="E215" s="10"/>
      <c r="F215" s="4" t="s">
        <v>683</v>
      </c>
      <c r="G215" s="213" t="s">
        <v>684</v>
      </c>
      <c r="H215" s="4"/>
      <c r="I215" s="4"/>
      <c r="J215" s="232" t="s">
        <v>685</v>
      </c>
      <c r="K215" s="233"/>
      <c r="L215" s="8">
        <f>SUMIF($H$3:$H$202,"Difficult / rare",$E$3:$E$202)</f>
        <v>0</v>
      </c>
      <c r="M215" s="11">
        <f>SUMIF($H$3:$H$202,"Difficult / rare",$M$3:$M$202)</f>
        <v>0</v>
      </c>
      <c r="N215" s="29">
        <f>SUMIF($H$3:$H$202,"Difficult / rare",$N$3:$N$202)</f>
        <v>0</v>
      </c>
    </row>
    <row r="216" spans="1:15" ht="18" hidden="1" x14ac:dyDescent="0.3">
      <c r="A216" s="234"/>
      <c r="E216" s="10"/>
      <c r="F216" s="4"/>
      <c r="G216" s="214" t="s">
        <v>686</v>
      </c>
      <c r="H216" s="4"/>
      <c r="I216" s="4"/>
      <c r="J216" s="236" t="s">
        <v>687</v>
      </c>
      <c r="K216" s="237"/>
      <c r="L216" s="30">
        <f>SUM(L214:L215)</f>
        <v>0</v>
      </c>
      <c r="M216" s="46">
        <f>SUM(M214:M215)</f>
        <v>0</v>
      </c>
      <c r="N216" s="31">
        <f>SUM(N214:N215)</f>
        <v>0</v>
      </c>
      <c r="O216" s="4"/>
    </row>
    <row r="217" spans="1:15" ht="18.75" hidden="1" customHeight="1" x14ac:dyDescent="0.3">
      <c r="A217" s="234"/>
      <c r="E217" s="10"/>
      <c r="F217" s="4"/>
      <c r="G217" s="214" t="s">
        <v>688</v>
      </c>
      <c r="H217" s="4"/>
      <c r="I217" s="4"/>
      <c r="J217" s="32"/>
      <c r="K217" s="33"/>
      <c r="L217" s="25"/>
      <c r="M217" s="47"/>
      <c r="N217" s="34"/>
    </row>
    <row r="218" spans="1:15" ht="18" hidden="1" x14ac:dyDescent="0.3">
      <c r="A218" s="234"/>
      <c r="E218" s="10"/>
      <c r="F218" s="4"/>
      <c r="G218" s="214" t="s">
        <v>689</v>
      </c>
      <c r="H218" s="4"/>
      <c r="I218" s="4"/>
      <c r="J218" s="232" t="s">
        <v>690</v>
      </c>
      <c r="K218" s="233"/>
      <c r="L218" s="25">
        <f>SUM(E203:E211)</f>
        <v>0</v>
      </c>
      <c r="M218" s="35">
        <f>SUM(M203:M211)</f>
        <v>0</v>
      </c>
      <c r="N218" s="36">
        <f>SUM(N203:N211)</f>
        <v>0</v>
      </c>
    </row>
    <row r="219" spans="1:15" ht="18.75" hidden="1" customHeight="1" x14ac:dyDescent="0.25">
      <c r="A219" s="234"/>
      <c r="E219" s="10"/>
      <c r="F219" s="4"/>
      <c r="G219" s="214" t="s">
        <v>691</v>
      </c>
      <c r="H219" s="4"/>
      <c r="I219" s="4"/>
      <c r="J219" s="37"/>
      <c r="K219" s="38"/>
      <c r="L219" s="9"/>
      <c r="M219" s="23"/>
      <c r="N219" s="39"/>
    </row>
    <row r="220" spans="1:15" ht="18.75" hidden="1" customHeight="1" thickBot="1" x14ac:dyDescent="0.3">
      <c r="A220" s="234"/>
      <c r="E220" s="10"/>
      <c r="F220" s="4"/>
      <c r="G220" s="214" t="s">
        <v>692</v>
      </c>
      <c r="H220" s="4"/>
      <c r="I220" s="4"/>
      <c r="J220" s="40"/>
      <c r="K220" s="41"/>
      <c r="L220" s="41"/>
      <c r="M220" s="43" t="s">
        <v>693</v>
      </c>
      <c r="N220" s="42">
        <f>N216+N218</f>
        <v>0</v>
      </c>
    </row>
    <row r="221" spans="1:15" ht="18.75" hidden="1" customHeight="1" thickTop="1" x14ac:dyDescent="0.25">
      <c r="A221" s="234"/>
      <c r="E221" s="10"/>
      <c r="G221" s="214" t="s">
        <v>694</v>
      </c>
    </row>
    <row r="222" spans="1:15" ht="18.75" hidden="1" customHeight="1" x14ac:dyDescent="0.25">
      <c r="A222" s="234"/>
      <c r="E222" s="10"/>
      <c r="G222" s="214" t="s">
        <v>695</v>
      </c>
      <c r="J222" s="4"/>
      <c r="K222" s="12"/>
      <c r="L222" s="4"/>
      <c r="M222" s="235" t="s">
        <v>696</v>
      </c>
      <c r="N222" s="235"/>
    </row>
    <row r="223" spans="1:15" ht="18.75" hidden="1" customHeight="1" x14ac:dyDescent="0.25">
      <c r="A223" s="234"/>
      <c r="E223" s="10"/>
      <c r="G223" s="215"/>
      <c r="M223" s="45" t="s">
        <v>51</v>
      </c>
      <c r="N223" s="44">
        <v>3.7</v>
      </c>
    </row>
    <row r="224" spans="1:15" ht="18.75" hidden="1" customHeight="1" x14ac:dyDescent="0.25">
      <c r="A224" s="234"/>
      <c r="E224" s="10"/>
      <c r="M224" s="45" t="s">
        <v>75</v>
      </c>
      <c r="N224" s="44">
        <v>4.5</v>
      </c>
    </row>
    <row r="225" spans="5:5" ht="18.75" customHeight="1" x14ac:dyDescent="0.25">
      <c r="E225" s="10"/>
    </row>
    <row r="226" spans="5:5" ht="18.75" customHeight="1" x14ac:dyDescent="0.25">
      <c r="E226" s="10"/>
    </row>
    <row r="227" spans="5:5" ht="18.75" customHeight="1" x14ac:dyDescent="0.25">
      <c r="E227" s="10"/>
    </row>
    <row r="228" spans="5:5" ht="18.75" customHeight="1" x14ac:dyDescent="0.25">
      <c r="E228" s="10"/>
    </row>
    <row r="229" spans="5:5" ht="18.75" customHeight="1" x14ac:dyDescent="0.25">
      <c r="E229" s="10"/>
    </row>
    <row r="230" spans="5:5" ht="18.75" customHeight="1" x14ac:dyDescent="0.25">
      <c r="E230" s="10"/>
    </row>
    <row r="231" spans="5:5" ht="18.75" customHeight="1" x14ac:dyDescent="0.25">
      <c r="E231" s="10"/>
    </row>
    <row r="232" spans="5:5" ht="18.75" customHeight="1" x14ac:dyDescent="0.25">
      <c r="E232" s="10"/>
    </row>
    <row r="233" spans="5:5" ht="18.75" customHeight="1" x14ac:dyDescent="0.25">
      <c r="E233" s="10"/>
    </row>
    <row r="234" spans="5:5" ht="18.75" customHeight="1" x14ac:dyDescent="0.25">
      <c r="E234" s="10"/>
    </row>
    <row r="235" spans="5:5" ht="18.75" customHeight="1" x14ac:dyDescent="0.25">
      <c r="E235" s="10"/>
    </row>
    <row r="236" spans="5:5" ht="18.75" customHeight="1" x14ac:dyDescent="0.25">
      <c r="E236" s="10"/>
    </row>
    <row r="237" spans="5:5" ht="18.75" customHeight="1" x14ac:dyDescent="0.25">
      <c r="E237" s="10"/>
    </row>
    <row r="238" spans="5:5" ht="18.75" customHeight="1" x14ac:dyDescent="0.25">
      <c r="E238" s="10"/>
    </row>
    <row r="239" spans="5:5" ht="18.75" customHeight="1" x14ac:dyDescent="0.25">
      <c r="E239" s="10"/>
    </row>
    <row r="240" spans="5:5" ht="18.75" customHeight="1" x14ac:dyDescent="0.25">
      <c r="E240" s="10"/>
    </row>
    <row r="241" spans="5:5" ht="18.75" customHeight="1" x14ac:dyDescent="0.25">
      <c r="E241" s="10"/>
    </row>
    <row r="242" spans="5:5" ht="18.75" customHeight="1" x14ac:dyDescent="0.25">
      <c r="E242" s="10"/>
    </row>
    <row r="243" spans="5:5" ht="18.75" customHeight="1" x14ac:dyDescent="0.25">
      <c r="E243" s="10"/>
    </row>
    <row r="244" spans="5:5" ht="18.75" customHeight="1" x14ac:dyDescent="0.25">
      <c r="E244" s="10"/>
    </row>
    <row r="245" spans="5:5" ht="18.75" customHeight="1" x14ac:dyDescent="0.25">
      <c r="E245" s="10"/>
    </row>
    <row r="246" spans="5:5" ht="18.75" customHeight="1" x14ac:dyDescent="0.25">
      <c r="E246" s="10"/>
    </row>
    <row r="247" spans="5:5" ht="18.75" customHeight="1" x14ac:dyDescent="0.25">
      <c r="E247" s="10"/>
    </row>
    <row r="248" spans="5:5" ht="18.75" customHeight="1" x14ac:dyDescent="0.25">
      <c r="E248" s="10"/>
    </row>
    <row r="249" spans="5:5" ht="18.75" customHeight="1" x14ac:dyDescent="0.25">
      <c r="E249" s="10"/>
    </row>
    <row r="250" spans="5:5" ht="18.75" customHeight="1" x14ac:dyDescent="0.25">
      <c r="E250" s="10"/>
    </row>
    <row r="251" spans="5:5" ht="18.75" customHeight="1" x14ac:dyDescent="0.25">
      <c r="E251" s="10"/>
    </row>
    <row r="252" spans="5:5" ht="18.75" customHeight="1" x14ac:dyDescent="0.25">
      <c r="E252" s="10"/>
    </row>
    <row r="253" spans="5:5" ht="18.75" customHeight="1" x14ac:dyDescent="0.25">
      <c r="E253" s="10"/>
    </row>
    <row r="254" spans="5:5" ht="18.75" customHeight="1" x14ac:dyDescent="0.25">
      <c r="E254" s="10"/>
    </row>
    <row r="255" spans="5:5" ht="18.75" customHeight="1" x14ac:dyDescent="0.25">
      <c r="E255" s="10"/>
    </row>
    <row r="256" spans="5:5" ht="18.75" customHeight="1" x14ac:dyDescent="0.25">
      <c r="E256" s="10"/>
    </row>
    <row r="257" spans="5:5" ht="18.75" customHeight="1" x14ac:dyDescent="0.25">
      <c r="E257" s="10"/>
    </row>
    <row r="258" spans="5:5" ht="18.75" customHeight="1" x14ac:dyDescent="0.25">
      <c r="E258" s="10"/>
    </row>
    <row r="259" spans="5:5" ht="18.75" customHeight="1" x14ac:dyDescent="0.25">
      <c r="E259" s="10"/>
    </row>
    <row r="260" spans="5:5" ht="18.75" customHeight="1" x14ac:dyDescent="0.25">
      <c r="E260" s="10"/>
    </row>
    <row r="261" spans="5:5" ht="18.75" customHeight="1" x14ac:dyDescent="0.25">
      <c r="E261" s="10"/>
    </row>
    <row r="262" spans="5:5" ht="18.75" customHeight="1" x14ac:dyDescent="0.25">
      <c r="E262" s="10"/>
    </row>
    <row r="263" spans="5:5" ht="18.75" customHeight="1" x14ac:dyDescent="0.25">
      <c r="E263" s="10"/>
    </row>
    <row r="264" spans="5:5" ht="18.75" customHeight="1" x14ac:dyDescent="0.25">
      <c r="E264" s="10"/>
    </row>
    <row r="265" spans="5:5" ht="18.75" customHeight="1" x14ac:dyDescent="0.25">
      <c r="E265" s="10"/>
    </row>
    <row r="266" spans="5:5" ht="18.75" customHeight="1" x14ac:dyDescent="0.25">
      <c r="E266" s="10"/>
    </row>
    <row r="267" spans="5:5" ht="18.75" customHeight="1" x14ac:dyDescent="0.25">
      <c r="E267" s="10"/>
    </row>
    <row r="268" spans="5:5" ht="18.75" customHeight="1" x14ac:dyDescent="0.25">
      <c r="E268" s="10"/>
    </row>
    <row r="269" spans="5:5" ht="18.75" customHeight="1" x14ac:dyDescent="0.25">
      <c r="E269" s="10"/>
    </row>
    <row r="270" spans="5:5" ht="18.75" customHeight="1" x14ac:dyDescent="0.25">
      <c r="E270" s="10"/>
    </row>
    <row r="271" spans="5:5" ht="18.75" customHeight="1" x14ac:dyDescent="0.25">
      <c r="E271" s="10"/>
    </row>
    <row r="272" spans="5:5" ht="18.75" customHeight="1" x14ac:dyDescent="0.25">
      <c r="E272" s="10"/>
    </row>
    <row r="273" spans="5:5" ht="18.75" customHeight="1" x14ac:dyDescent="0.25">
      <c r="E273" s="10"/>
    </row>
    <row r="274" spans="5:5" ht="18.75" customHeight="1" x14ac:dyDescent="0.25">
      <c r="E274" s="10"/>
    </row>
    <row r="275" spans="5:5" ht="18.75" customHeight="1" x14ac:dyDescent="0.25">
      <c r="E275" s="10"/>
    </row>
    <row r="276" spans="5:5" ht="18.75" customHeight="1" x14ac:dyDescent="0.25">
      <c r="E276" s="10"/>
    </row>
    <row r="277" spans="5:5" ht="18.75" customHeight="1" x14ac:dyDescent="0.25">
      <c r="E277" s="10"/>
    </row>
    <row r="278" spans="5:5" ht="18.75" customHeight="1" x14ac:dyDescent="0.25">
      <c r="E278" s="10"/>
    </row>
    <row r="279" spans="5:5" ht="18.75" customHeight="1" x14ac:dyDescent="0.25">
      <c r="E279" s="10"/>
    </row>
    <row r="280" spans="5:5" ht="18.75" customHeight="1" x14ac:dyDescent="0.25">
      <c r="E280" s="10"/>
    </row>
    <row r="281" spans="5:5" ht="18.75" customHeight="1" x14ac:dyDescent="0.25">
      <c r="E281" s="10"/>
    </row>
    <row r="282" spans="5:5" ht="18.75" customHeight="1" x14ac:dyDescent="0.25">
      <c r="E282" s="10"/>
    </row>
    <row r="283" spans="5:5" ht="18.75" customHeight="1" x14ac:dyDescent="0.25">
      <c r="E283" s="10"/>
    </row>
    <row r="284" spans="5:5" ht="18.75" customHeight="1" x14ac:dyDescent="0.25">
      <c r="E284" s="10"/>
    </row>
    <row r="285" spans="5:5" ht="18.75" customHeight="1" x14ac:dyDescent="0.25">
      <c r="E285" s="10"/>
    </row>
    <row r="286" spans="5:5" ht="18.75" customHeight="1" x14ac:dyDescent="0.25">
      <c r="E286" s="10"/>
    </row>
    <row r="287" spans="5:5" ht="18.75" customHeight="1" x14ac:dyDescent="0.25">
      <c r="E287" s="10"/>
    </row>
    <row r="288" spans="5:5" ht="18.75" customHeight="1" x14ac:dyDescent="0.25">
      <c r="E288" s="10"/>
    </row>
    <row r="289" spans="5:5" ht="18.75" customHeight="1" x14ac:dyDescent="0.25">
      <c r="E289" s="10"/>
    </row>
    <row r="290" spans="5:5" ht="18.75" customHeight="1" x14ac:dyDescent="0.25">
      <c r="E290" s="10"/>
    </row>
    <row r="291" spans="5:5" ht="18.75" customHeight="1" x14ac:dyDescent="0.25">
      <c r="E291" s="10"/>
    </row>
    <row r="292" spans="5:5" ht="18.75" customHeight="1" x14ac:dyDescent="0.25">
      <c r="E292" s="10"/>
    </row>
    <row r="293" spans="5:5" ht="18.75" customHeight="1" x14ac:dyDescent="0.25">
      <c r="E293" s="10"/>
    </row>
    <row r="294" spans="5:5" ht="18.75" customHeight="1" x14ac:dyDescent="0.25">
      <c r="E294" s="10"/>
    </row>
    <row r="295" spans="5:5" ht="18.75" customHeight="1" x14ac:dyDescent="0.25">
      <c r="E295" s="10"/>
    </row>
    <row r="296" spans="5:5" ht="18.75" customHeight="1" x14ac:dyDescent="0.25">
      <c r="E296" s="10"/>
    </row>
    <row r="297" spans="5:5" ht="18.75" customHeight="1" x14ac:dyDescent="0.25">
      <c r="E297" s="10"/>
    </row>
    <row r="298" spans="5:5" ht="18.75" customHeight="1" x14ac:dyDescent="0.25">
      <c r="E298" s="10"/>
    </row>
    <row r="299" spans="5:5" ht="18.75" customHeight="1" x14ac:dyDescent="0.25">
      <c r="E299" s="10"/>
    </row>
    <row r="300" spans="5:5" ht="18.75" customHeight="1" x14ac:dyDescent="0.25">
      <c r="E300" s="10"/>
    </row>
    <row r="301" spans="5:5" ht="18.75" customHeight="1" x14ac:dyDescent="0.25">
      <c r="E301" s="10"/>
    </row>
    <row r="302" spans="5:5" ht="18.75" customHeight="1" x14ac:dyDescent="0.25">
      <c r="E302" s="10"/>
    </row>
    <row r="303" spans="5:5" ht="18.75" customHeight="1" x14ac:dyDescent="0.25">
      <c r="E303" s="10"/>
    </row>
    <row r="304" spans="5:5" ht="18.75" customHeight="1" x14ac:dyDescent="0.25">
      <c r="E304" s="10"/>
    </row>
    <row r="305" spans="5:5" ht="18.75" customHeight="1" x14ac:dyDescent="0.25">
      <c r="E305" s="10"/>
    </row>
    <row r="306" spans="5:5" ht="18.75" customHeight="1" x14ac:dyDescent="0.25">
      <c r="E306" s="10"/>
    </row>
    <row r="307" spans="5:5" ht="18.75" customHeight="1" x14ac:dyDescent="0.25">
      <c r="E307" s="10"/>
    </row>
    <row r="308" spans="5:5" ht="18.75" customHeight="1" x14ac:dyDescent="0.25">
      <c r="E308" s="10"/>
    </row>
    <row r="309" spans="5:5" ht="18.75" customHeight="1" x14ac:dyDescent="0.25">
      <c r="E309" s="10"/>
    </row>
    <row r="310" spans="5:5" ht="18.75" customHeight="1" x14ac:dyDescent="0.25">
      <c r="E310" s="10"/>
    </row>
    <row r="311" spans="5:5" ht="18.75" customHeight="1" x14ac:dyDescent="0.25">
      <c r="E311" s="10"/>
    </row>
    <row r="312" spans="5:5" ht="18.75" customHeight="1" x14ac:dyDescent="0.25">
      <c r="E312" s="10"/>
    </row>
    <row r="313" spans="5:5" ht="18.75" customHeight="1" x14ac:dyDescent="0.25">
      <c r="E313" s="10"/>
    </row>
    <row r="314" spans="5:5" ht="18.75" customHeight="1" x14ac:dyDescent="0.25">
      <c r="E314" s="10"/>
    </row>
    <row r="315" spans="5:5" ht="18.75" customHeight="1" x14ac:dyDescent="0.25">
      <c r="E315" s="10"/>
    </row>
    <row r="316" spans="5:5" ht="18.75" customHeight="1" x14ac:dyDescent="0.25">
      <c r="E316" s="10"/>
    </row>
    <row r="317" spans="5:5" ht="18.75" customHeight="1" x14ac:dyDescent="0.25">
      <c r="E317" s="10"/>
    </row>
    <row r="318" spans="5:5" ht="18.75" customHeight="1" x14ac:dyDescent="0.25">
      <c r="E318" s="10"/>
    </row>
    <row r="319" spans="5:5" ht="18.75" customHeight="1" x14ac:dyDescent="0.25">
      <c r="E319" s="10"/>
    </row>
    <row r="320" spans="5:5" ht="18.75" customHeight="1" x14ac:dyDescent="0.25">
      <c r="E320" s="10"/>
    </row>
    <row r="321" spans="5:5" ht="18.75" customHeight="1" x14ac:dyDescent="0.25">
      <c r="E321" s="10"/>
    </row>
    <row r="322" spans="5:5" ht="18.75" customHeight="1" x14ac:dyDescent="0.25">
      <c r="E322" s="10"/>
    </row>
    <row r="323" spans="5:5" ht="18.75" customHeight="1" x14ac:dyDescent="0.25">
      <c r="E323" s="10"/>
    </row>
    <row r="324" spans="5:5" ht="18.75" customHeight="1" x14ac:dyDescent="0.25">
      <c r="E324" s="10"/>
    </row>
    <row r="325" spans="5:5" ht="18.75" customHeight="1" x14ac:dyDescent="0.25">
      <c r="E325" s="10"/>
    </row>
    <row r="326" spans="5:5" ht="18.75" customHeight="1" x14ac:dyDescent="0.25">
      <c r="E326" s="10"/>
    </row>
    <row r="327" spans="5:5" ht="18.75" customHeight="1" x14ac:dyDescent="0.25">
      <c r="E327" s="10"/>
    </row>
    <row r="328" spans="5:5" ht="18.75" customHeight="1" x14ac:dyDescent="0.25">
      <c r="E328" s="10"/>
    </row>
    <row r="329" spans="5:5" ht="18.75" customHeight="1" x14ac:dyDescent="0.25">
      <c r="E329" s="10"/>
    </row>
    <row r="330" spans="5:5" ht="18.75" customHeight="1" x14ac:dyDescent="0.25">
      <c r="E330" s="10"/>
    </row>
    <row r="331" spans="5:5" ht="18.75" customHeight="1" x14ac:dyDescent="0.25">
      <c r="E331" s="10"/>
    </row>
    <row r="332" spans="5:5" ht="18.75" customHeight="1" x14ac:dyDescent="0.25">
      <c r="E332" s="10"/>
    </row>
    <row r="333" spans="5:5" ht="18.75" customHeight="1" x14ac:dyDescent="0.25">
      <c r="E333" s="10"/>
    </row>
    <row r="334" spans="5:5" ht="18.75" customHeight="1" x14ac:dyDescent="0.25">
      <c r="E334" s="10"/>
    </row>
    <row r="335" spans="5:5" ht="18.75" customHeight="1" x14ac:dyDescent="0.25">
      <c r="E335" s="10"/>
    </row>
    <row r="336" spans="5:5" ht="18.75" customHeight="1" x14ac:dyDescent="0.25">
      <c r="E336" s="10"/>
    </row>
    <row r="337" spans="5:5" ht="18.75" customHeight="1" x14ac:dyDescent="0.25">
      <c r="E337" s="10"/>
    </row>
    <row r="338" spans="5:5" ht="18.75" customHeight="1" x14ac:dyDescent="0.25">
      <c r="E338" s="10"/>
    </row>
    <row r="339" spans="5:5" ht="18.75" customHeight="1" x14ac:dyDescent="0.25">
      <c r="E339" s="10"/>
    </row>
    <row r="340" spans="5:5" ht="18.75" customHeight="1" x14ac:dyDescent="0.25">
      <c r="E340" s="10"/>
    </row>
    <row r="341" spans="5:5" ht="18.75" customHeight="1" x14ac:dyDescent="0.25">
      <c r="E341" s="10"/>
    </row>
    <row r="342" spans="5:5" ht="18.75" customHeight="1" x14ac:dyDescent="0.25">
      <c r="E342" s="10"/>
    </row>
    <row r="343" spans="5:5" ht="18.75" customHeight="1" x14ac:dyDescent="0.25">
      <c r="E343" s="10"/>
    </row>
    <row r="344" spans="5:5" ht="18.75" customHeight="1" x14ac:dyDescent="0.25">
      <c r="E344" s="10"/>
    </row>
    <row r="345" spans="5:5" ht="18.75" customHeight="1" x14ac:dyDescent="0.25">
      <c r="E345" s="10"/>
    </row>
    <row r="346" spans="5:5" ht="18.75" customHeight="1" x14ac:dyDescent="0.25">
      <c r="E346" s="10"/>
    </row>
    <row r="347" spans="5:5" ht="18.75" customHeight="1" x14ac:dyDescent="0.25">
      <c r="E347" s="10"/>
    </row>
    <row r="348" spans="5:5" ht="18.75" customHeight="1" x14ac:dyDescent="0.25">
      <c r="E348" s="10"/>
    </row>
    <row r="349" spans="5:5" ht="18.75" customHeight="1" x14ac:dyDescent="0.25">
      <c r="E349" s="10"/>
    </row>
    <row r="350" spans="5:5" ht="18.75" customHeight="1" x14ac:dyDescent="0.25">
      <c r="E350" s="10"/>
    </row>
    <row r="351" spans="5:5" ht="18.75" customHeight="1" x14ac:dyDescent="0.25">
      <c r="E351" s="10"/>
    </row>
    <row r="352" spans="5:5" ht="18.75" customHeight="1" x14ac:dyDescent="0.25">
      <c r="E352" s="10"/>
    </row>
    <row r="353" spans="5:5" ht="18.75" customHeight="1" x14ac:dyDescent="0.25">
      <c r="E353" s="10"/>
    </row>
    <row r="354" spans="5:5" ht="18.75" customHeight="1" x14ac:dyDescent="0.25">
      <c r="E354" s="10"/>
    </row>
    <row r="355" spans="5:5" ht="18.75" customHeight="1" x14ac:dyDescent="0.25">
      <c r="E355" s="10"/>
    </row>
    <row r="356" spans="5:5" ht="18.75" customHeight="1" x14ac:dyDescent="0.25">
      <c r="E356" s="10"/>
    </row>
    <row r="357" spans="5:5" ht="18.75" customHeight="1" x14ac:dyDescent="0.25">
      <c r="E357" s="10"/>
    </row>
    <row r="358" spans="5:5" ht="18.75" customHeight="1" x14ac:dyDescent="0.25">
      <c r="E358" s="10"/>
    </row>
    <row r="359" spans="5:5" ht="18.75" customHeight="1" x14ac:dyDescent="0.25">
      <c r="E359" s="10"/>
    </row>
    <row r="360" spans="5:5" ht="18.75" customHeight="1" x14ac:dyDescent="0.25">
      <c r="E360" s="10"/>
    </row>
    <row r="361" spans="5:5" ht="18.75" customHeight="1" x14ac:dyDescent="0.25">
      <c r="E361" s="10"/>
    </row>
    <row r="362" spans="5:5" ht="18.75" customHeight="1" x14ac:dyDescent="0.25">
      <c r="E362" s="10"/>
    </row>
    <row r="363" spans="5:5" ht="18.75" customHeight="1" x14ac:dyDescent="0.25">
      <c r="E363" s="10"/>
    </row>
    <row r="364" spans="5:5" ht="18.75" customHeight="1" x14ac:dyDescent="0.25">
      <c r="E364" s="10"/>
    </row>
    <row r="365" spans="5:5" ht="18.75" customHeight="1" x14ac:dyDescent="0.25">
      <c r="E365" s="10"/>
    </row>
    <row r="366" spans="5:5" ht="18.75" customHeight="1" x14ac:dyDescent="0.25">
      <c r="E366" s="10"/>
    </row>
    <row r="367" spans="5:5" ht="18.75" customHeight="1" x14ac:dyDescent="0.25">
      <c r="E367" s="10"/>
    </row>
    <row r="368" spans="5:5" ht="18.75" customHeight="1" x14ac:dyDescent="0.25">
      <c r="E368" s="10"/>
    </row>
    <row r="369" spans="5:5" ht="18.75" customHeight="1" x14ac:dyDescent="0.25">
      <c r="E369" s="10"/>
    </row>
    <row r="370" spans="5:5" ht="18.75" customHeight="1" x14ac:dyDescent="0.25">
      <c r="E370" s="10"/>
    </row>
    <row r="371" spans="5:5" ht="18.75" customHeight="1" x14ac:dyDescent="0.25">
      <c r="E371" s="10"/>
    </row>
    <row r="372" spans="5:5" ht="18.75" customHeight="1" x14ac:dyDescent="0.25">
      <c r="E372" s="10"/>
    </row>
    <row r="373" spans="5:5" ht="18.75" customHeight="1" x14ac:dyDescent="0.25">
      <c r="E373" s="10"/>
    </row>
    <row r="374" spans="5:5" ht="18.75" customHeight="1" x14ac:dyDescent="0.25">
      <c r="E374" s="10"/>
    </row>
    <row r="375" spans="5:5" ht="18.75" customHeight="1" x14ac:dyDescent="0.25">
      <c r="E375" s="10"/>
    </row>
    <row r="376" spans="5:5" ht="18.75" customHeight="1" x14ac:dyDescent="0.25">
      <c r="E376" s="10"/>
    </row>
    <row r="377" spans="5:5" ht="18.75" customHeight="1" x14ac:dyDescent="0.25">
      <c r="E377" s="10"/>
    </row>
    <row r="378" spans="5:5" ht="18.75" customHeight="1" x14ac:dyDescent="0.25">
      <c r="E378" s="10"/>
    </row>
    <row r="379" spans="5:5" ht="18.75" customHeight="1" x14ac:dyDescent="0.25">
      <c r="E379" s="10"/>
    </row>
    <row r="380" spans="5:5" ht="18.75" customHeight="1" x14ac:dyDescent="0.25">
      <c r="E380" s="10"/>
    </row>
    <row r="381" spans="5:5" ht="18.75" customHeight="1" x14ac:dyDescent="0.25">
      <c r="E381" s="10"/>
    </row>
    <row r="382" spans="5:5" ht="18.75" customHeight="1" x14ac:dyDescent="0.25">
      <c r="E382" s="10"/>
    </row>
    <row r="383" spans="5:5" ht="18.75" customHeight="1" x14ac:dyDescent="0.25">
      <c r="E383" s="10"/>
    </row>
    <row r="384" spans="5:5" ht="18.75" customHeight="1" x14ac:dyDescent="0.25">
      <c r="E384" s="10"/>
    </row>
    <row r="385" spans="5:5" ht="18.75" customHeight="1" x14ac:dyDescent="0.25">
      <c r="E385" s="10"/>
    </row>
    <row r="386" spans="5:5" ht="18.75" customHeight="1" x14ac:dyDescent="0.25">
      <c r="E386" s="10"/>
    </row>
    <row r="387" spans="5:5" ht="18.75" customHeight="1" x14ac:dyDescent="0.25">
      <c r="E387" s="10"/>
    </row>
    <row r="388" spans="5:5" ht="18.75" customHeight="1" x14ac:dyDescent="0.25">
      <c r="E388" s="10"/>
    </row>
    <row r="389" spans="5:5" ht="18.75" customHeight="1" x14ac:dyDescent="0.25">
      <c r="E389" s="10"/>
    </row>
    <row r="390" spans="5:5" ht="18.75" customHeight="1" x14ac:dyDescent="0.25">
      <c r="E390" s="10"/>
    </row>
    <row r="391" spans="5:5" ht="18.75" customHeight="1" x14ac:dyDescent="0.25">
      <c r="E391" s="10"/>
    </row>
    <row r="392" spans="5:5" ht="18.75" customHeight="1" x14ac:dyDescent="0.25">
      <c r="E392" s="10"/>
    </row>
    <row r="393" spans="5:5" ht="18.75" customHeight="1" x14ac:dyDescent="0.25">
      <c r="E393" s="10"/>
    </row>
    <row r="394" spans="5:5" ht="18.75" customHeight="1" x14ac:dyDescent="0.25">
      <c r="E394" s="10"/>
    </row>
    <row r="395" spans="5:5" ht="18.75" customHeight="1" x14ac:dyDescent="0.25">
      <c r="E395" s="10"/>
    </row>
    <row r="396" spans="5:5" ht="18.75" customHeight="1" x14ac:dyDescent="0.25">
      <c r="E396" s="10"/>
    </row>
    <row r="397" spans="5:5" ht="18.75" customHeight="1" x14ac:dyDescent="0.25">
      <c r="E397" s="10"/>
    </row>
    <row r="398" spans="5:5" ht="18.75" customHeight="1" x14ac:dyDescent="0.25">
      <c r="E398" s="10"/>
    </row>
    <row r="399" spans="5:5" ht="18.75" customHeight="1" x14ac:dyDescent="0.25">
      <c r="E399" s="10"/>
    </row>
    <row r="400" spans="5:5" ht="18.75" customHeight="1" x14ac:dyDescent="0.25">
      <c r="E400" s="10"/>
    </row>
  </sheetData>
  <sheetProtection algorithmName="SHA-512" hashValue="JUFP7Pt1gZHtDTMtfbRLOQjJPdo3jE4kjyu4qCNhaiQLEuz8bkx3aRFxH3dCuRhD4AOlfJ06BgfiYam26a2RAw==" saltValue="UH5sz4azFjLxydfMNQv0Ug==" spinCount="100000" sheet="1" objects="1" scenarios="1"/>
  <protectedRanges>
    <protectedRange sqref="B3:B36" name="Range1"/>
    <protectedRange sqref="B38:B121" name="Range2"/>
    <protectedRange sqref="B169 B122:B139" name="Range3"/>
    <protectedRange sqref="B140:B168 B170:B181" name="Range4"/>
    <protectedRange sqref="B182:B202" name="Range5"/>
    <protectedRange sqref="B203:B212" name="Range6"/>
  </protectedRanges>
  <mergeCells count="6">
    <mergeCell ref="J214:K214"/>
    <mergeCell ref="J215:K215"/>
    <mergeCell ref="A213:A224"/>
    <mergeCell ref="M222:N222"/>
    <mergeCell ref="J216:K216"/>
    <mergeCell ref="J218:K218"/>
  </mergeCells>
  <dataValidations count="1">
    <dataValidation type="list" allowBlank="1" showInputMessage="1" showErrorMessage="1" sqref="H3:H202" xr:uid="{065C1948-6B9D-4E29-9E11-CA9B2C083637}">
      <formula1>$M$223:$M$224</formula1>
    </dataValidation>
  </dataValidations>
  <hyperlinks>
    <hyperlink ref="G3" r:id="rId1" display="http://euroaarboretum.com.au/wpcproduct/silver-wattle/" xr:uid="{F1A28D8A-44D5-4698-BB5A-2E1E7B55E459}"/>
    <hyperlink ref="G4" r:id="rId2" display="http://euroaarboretum.com.au/wpcproduct/test-images-63/" xr:uid="{D2B49058-3CDA-4653-933D-BF0CE4FBA955}"/>
    <hyperlink ref="G5" r:id="rId3" display="http://euroaarboretum.com.au/wpcproduct/black-wattle/" xr:uid="{343A622F-6E83-4AD6-A586-090B0EF4C6C1}"/>
    <hyperlink ref="G6" r:id="rId4" display="http://euroaarboretum.com.au/wpcproduct/blackwood-wattle/" xr:uid="{7F9A6517-3358-4D07-AAED-1E02E24B20DB}"/>
    <hyperlink ref="G7" r:id="rId5" display="http://euroaarboretum.com.au/wpcproduct/buloke/" xr:uid="{48845E37-A607-457A-96C7-860A1CC9CE57}"/>
    <hyperlink ref="G8" r:id="rId6" display="http://euroaarboretum.com.au/wpcproduct/black-she-oak/" xr:uid="{06246E79-32AB-4C1A-8C92-BACD551DE5EF}"/>
    <hyperlink ref="G9" r:id="rId7" display="http://euroaarboretum.com.au/wpcproduct/drooping-she-oak/" xr:uid="{A25E7560-64FE-489F-AC2A-9E876BB5E4DB}"/>
    <hyperlink ref="G10" r:id="rId8" display="http://euroaarboretum.com.au/wpcproduct/silver-banksia/" xr:uid="{E539CCD4-D830-428C-811A-EBBDBF83CC5B}"/>
    <hyperlink ref="G12" r:id="rId9" xr:uid="{ABD55BC7-20E2-43B5-96ED-A3225CF0D1B4}"/>
    <hyperlink ref="G13" r:id="rId10" xr:uid="{A7CC6AB6-EAA8-4C9F-BC82-A8D38B0CC1CF}"/>
    <hyperlink ref="G14" r:id="rId11" display="http://euroaarboretum.com.au/wpcproduct/bull-mallee/" xr:uid="{13582383-FE86-483D-ACD0-6D049C1D3BBA}"/>
    <hyperlink ref="G15" r:id="rId12" xr:uid="{08EF7BAE-167A-4C69-AF0A-9459CFB69821}"/>
    <hyperlink ref="G16" r:id="rId13" display="http://euroaarboretum.com.au/wpcproduct/river-red-gum/" xr:uid="{7960BA81-A073-457A-ACA7-D9C4EABA4D5F}"/>
    <hyperlink ref="G18" r:id="rId14" display="http://euroaarboretum.com.au/wpcproduct/mountain-swamp-gum/" xr:uid="{BDFDA147-1ED6-4CA5-A619-22EFEB964753}"/>
    <hyperlink ref="G19" r:id="rId15" display="http://euroaarboretum.com.au/wpcproduct/broad-leaved-peppermint/" xr:uid="{4191F5E7-F607-4EEB-BD4B-E8D677293802}"/>
    <hyperlink ref="G21" r:id="rId16" display="http://euroaarboretum.com.au/wpcproduct/blue-gum/" xr:uid="{5A0C553A-565B-44A1-8EB5-841769BD6E04}"/>
    <hyperlink ref="G22" r:id="rId17" display="http://euroaarboretum.com.au/wpcproduct/long-leaf-box/" xr:uid="{4D249B89-ABF3-40B2-9660-F856C19549D3}"/>
    <hyperlink ref="G23" r:id="rId18" display="http://euroaarboretum.com.au/wpcproduct/yellow-gum/" xr:uid="{50E3143F-9BDF-4B4A-BA3B-B30A7E91502B}"/>
    <hyperlink ref="G24" r:id="rId19" display="http://euroaarboretum.com.au/wpcproduct/red-stringybark/" xr:uid="{EEDAE475-D429-449F-9EDA-920311324071}"/>
    <hyperlink ref="G25" r:id="rId20" display="http://euroaarboretum.com.au/wpcproduct/yellow-box/" xr:uid="{C25CA5AF-96AF-43C6-ADD7-327CBE0C2164}"/>
    <hyperlink ref="G26" r:id="rId21" display="http://euroaarboretum.com.au/wpcproduct/grey-box/" xr:uid="{C1BF956F-4B47-4796-A76F-891751DD0887}"/>
    <hyperlink ref="G27" r:id="rId22" display="http://euroaarboretum.com.au/wpcproduct/messmate/" xr:uid="{2F750479-EB8D-41ED-8608-2433604DD22B}"/>
    <hyperlink ref="G28" r:id="rId23" display="http://euroaarboretum.com.au/wpcproduct/swamp-gum/" xr:uid="{17BA522B-09F0-4F79-8D04-EADBA303E484}"/>
    <hyperlink ref="G29" r:id="rId24" display="http://euroaarboretum.com.au/wpcproduct/snow-gum/" xr:uid="{B6208F42-ED30-41A9-A3E1-BC2E8207B777}"/>
    <hyperlink ref="G30" r:id="rId25" display="http://euroaarboretum.com.au/wpcproduct/red-box/" xr:uid="{57E38C88-47D5-488A-96B5-602DCF3E3DD4}"/>
    <hyperlink ref="G31" r:id="rId26" display="http://euroaarboretum.com.au/wpcproduct/blue-mallee/" xr:uid="{7B9C079B-5A1A-41D7-9CB8-11F6F0F39FC2}"/>
    <hyperlink ref="G32" r:id="rId27" display="http://euroaarboretum.com.au/wpcproduct/narrow-leaved-peppermint/" xr:uid="{BDA00416-F682-42AF-886F-9B10AFC75471}"/>
    <hyperlink ref="G33" r:id="rId28" display="http://euroaarboretum.com.au/wpcproduct/candlebark/" xr:uid="{68B489C7-E458-4FC1-B4DD-14532453D5F5}"/>
    <hyperlink ref="G34" r:id="rId29" xr:uid="{481A3F6B-34E3-4E3C-BA4B-9A75BE00971A}"/>
    <hyperlink ref="G35" r:id="rId30" display="http://euroaarboretum.com.au/wpcproduct/red-ironbark/" xr:uid="{E536939F-1268-41BC-B153-0AADBD10EA74}"/>
    <hyperlink ref="G36" r:id="rId31" display="http://euroaarboretum.com.au/wpcproduct/manna-gum/" xr:uid="{73BD795F-3D2E-45A6-9849-D9FE1A82BB74}"/>
    <hyperlink ref="G37" r:id="rId32" display="http://euroaarboretum.com.au/wpcproduct/green-mallee/" xr:uid="{7C418CC4-EA19-4403-BC1C-24572625AC4A}"/>
    <hyperlink ref="G38" r:id="rId33" display="http://euroaarboretum.com.au/wpcproduct/gold-dust-wattle/" xr:uid="{9E1E7CE8-0BEF-4E24-9874-0049C8506BB7}"/>
    <hyperlink ref="G39" r:id="rId34" display="http://euroaarboretum.com.au/wpcproduct/rough-wattle/" xr:uid="{08D143AB-1218-4AAB-B6B0-FB0518E72664}"/>
    <hyperlink ref="G41" r:id="rId35" display="http://euroaarboretum.com.au/wpcproduct/showy-wattle/" xr:uid="{5A281EC3-2061-4B46-B6FA-04A5644CD4D8}"/>
    <hyperlink ref="G42" r:id="rId36" display="http://euroaarboretum.com.au/wpcproduct/bent-leaf-wattle/" xr:uid="{6BE61A18-E4E1-4270-908B-1E23963876AB}"/>
    <hyperlink ref="G43" r:id="rId37" display="http://euroaarboretum.com.au/wpcproduct/spreading-wattle/" xr:uid="{0382D755-50DE-45BA-9FA4-BC6B73A3562A}"/>
    <hyperlink ref="G44" r:id="rId38" display="http://euroaarboretum.com.au/wpcproduct/ploughshare-wattle/" xr:uid="{6D624868-CC6E-492C-A18C-A290E2D9ED7B}"/>
    <hyperlink ref="G46" r:id="rId39" display="http://euroaarboretum.com.au/wpcproduct/woolly-wattle/" xr:uid="{5E7C4A8E-A22E-45D2-9925-701C0FE69632}"/>
    <hyperlink ref="G47" r:id="rId40" display="http://euroaarboretum.com.au/wpcproduct/mitchells-wattle/" xr:uid="{C5D54A7C-0C7F-4CFB-AC93-2ACD492ED757}"/>
    <hyperlink ref="G48" r:id="rId41" display="http://euroaarboretum.com.au/wpcproduct/mallee-wattle/" xr:uid="{5B42E823-754D-4EA0-ABC5-ADF68C212CF9}"/>
    <hyperlink ref="G49" r:id="rId42" display="http://euroaarboretum.com.au/wpcproduct/hedge-wattle/" xr:uid="{BD93845D-E3AD-4273-9F91-8DEC437C4DCD}"/>
    <hyperlink ref="G50" r:id="rId43" display="http://euroaarboretum.com.au/wpcproduct/hickory-wattle/" xr:uid="{A2DEEC56-F2B5-492A-8EA5-1EFC8F604BFE}"/>
    <hyperlink ref="G51" r:id="rId44" display="http://euroaarboretum.com.au/wpcproduct/ovens-wattle/" xr:uid="{59BE6DB8-A0A6-46A7-A997-7007A1BD7A7F}"/>
    <hyperlink ref="G52" r:id="rId45" display="http://euroaarboretum.com.au/wpcproduct/golden-wattle/" xr:uid="{4B3F3F52-475C-4C7D-B7E2-1F4C4A7A0423}"/>
    <hyperlink ref="G53" r:id="rId46" display="http://euroaarboretum.com.au/wpcproduct/red-stem-wattle/" xr:uid="{071A6E0D-F5A4-41E9-87B3-BD7953C4B4B7}"/>
    <hyperlink ref="G54" r:id="rId47" display="http://euroaarboretum.com.au/wpcproduct/varnish-wattle/" xr:uid="{F531607E-7729-4643-9FEA-219B3D999520}"/>
    <hyperlink ref="G55" r:id="rId48" display="http://euroaarboretum.com.au/wpcproduct/sweet-bursaria/" xr:uid="{CF6A927E-8B6E-4FEA-BDEB-6872E5069633}"/>
    <hyperlink ref="G56" r:id="rId49" display="http://euroaarboretum.com.au/wpcproduct/river-bottlebrush/" xr:uid="{54D70A61-3A4C-42C4-A9A0-CD0D6EF1EDBA}"/>
    <hyperlink ref="G57" r:id="rId50" display="http://euroaarboretum.com.au/wpcproduct/fringe-myrtle/" xr:uid="{3D574538-344E-460E-B3AB-039DF7ACB1E2}"/>
    <hyperlink ref="G58" r:id="rId51" display="http://euroaarboretum.com.au/wpcproduct/common-cassinia/" xr:uid="{529269F7-E629-4047-9D54-F267D8D6B773}"/>
    <hyperlink ref="G59" r:id="rId52" display="http://euroaarboretum.com.au/wpcproduct/drooping-cassinia/" xr:uid="{584F298B-FCDF-4694-9FA2-99BBA7EB05ED}"/>
    <hyperlink ref="G60" r:id="rId53" display="http://euroaarboretum.com.au/wpcproduct/shiny-cassinia/" xr:uid="{3119188C-F536-4353-A1F4-47839E9B1D4C}"/>
    <hyperlink ref="G61" r:id="rId54" display="http://euroaarboretum.com.au/wpcproduct/cottony-haeckeria/" xr:uid="{CE2FC854-5948-4DFD-926F-1889439BE093}"/>
    <hyperlink ref="G62" r:id="rId55" display="http://euroaarboretum.com.au/wpcproduct/prickly-current-bush/" xr:uid="{E4ADE08F-6492-439D-9A3C-4BFFA6D4AB84}"/>
    <hyperlink ref="G63" r:id="rId56" display="http://euroaarboretum.com.au/wpcproduct/rock-correa/" xr:uid="{82580952-B520-4F91-8597-60BF32F4B1C5}"/>
    <hyperlink ref="G64" r:id="rId57" display="http://euroaarboretum.com.au/wpcproduct/mountain-correa/" xr:uid="{5BE2E41D-74A6-4BF0-A874-777ACE165B66}"/>
    <hyperlink ref="G65" r:id="rId58" display="http://euroaarboretum.com.au/wpcproduct/common-correa/" xr:uid="{DA9CFD0D-2E4C-47D5-A951-F9E3E8A5B0CE}"/>
    <hyperlink ref="G66" r:id="rId59" display="http://euroaarboretum.com.au/wpcproduct/hop-bitter-pea/" xr:uid="{992A775F-A204-4FC9-AFFD-460E91FB90CF}"/>
    <hyperlink ref="G67" r:id="rId60" display="http://euroaarboretum.com.au/wpcproduct/narrow-leaf-bitter-pea/" xr:uid="{3E13DDF0-2CCE-40E3-865B-5310EEDBF749}"/>
    <hyperlink ref="G68" r:id="rId61" display="http://euroaarboretum.com.au/wpcproduct/gorse-bitter-pea/" xr:uid="{56556952-426E-4FA4-8768-7816498A58FE}"/>
    <hyperlink ref="G69" r:id="rId62" display="http://euroaarboretum.com.au/wpcproduct/grey-parrot-pea/" xr:uid="{0009473A-3085-4088-9956-04AAABAA528C}"/>
    <hyperlink ref="G70" r:id="rId63" display="http://euroaarboretum.com.au/wpcproduct/prickly-parrot-pea/" xr:uid="{BBDC27D1-61E5-41F5-8969-26625A3CEC90}"/>
    <hyperlink ref="G71" r:id="rId64" display="http://euroaarboretum.com.au/wpcproduct/showy-parrot-pea/" xr:uid="{D29C660F-8099-402C-A5C5-85CC5A36119F}"/>
    <hyperlink ref="G72" r:id="rId65" display="http://euroaarboretum.com.au/wpcproduct/fern-leaf-hop-bush/" xr:uid="{FB498B51-A663-4044-9687-E0A8A6660AEB}"/>
    <hyperlink ref="G73" r:id="rId66" display="http://euroaarboretum.com.au/wpcproduct/slender-hop-bush/" xr:uid="{5B4D26F1-5B79-4BDE-8257-69F9582EF82E}"/>
    <hyperlink ref="G74" r:id="rId67" display="http://euroaarboretum.com.au/wpcproduct/wedge-leaf-hop-bush/" xr:uid="{5E97039F-5456-46A7-A6D9-83CCEAD8A1FB}"/>
    <hyperlink ref="G75" r:id="rId68" display="http://euroaarboretum.com.au/wpcproduct/common-heath/" xr:uid="{ED4D2192-7CBF-4310-AD78-97307F500A04}"/>
    <hyperlink ref="G76" r:id="rId69" display="http://euroaarboretum.com.au/wpcproduct/spreading-eutaxia/" xr:uid="{39D5FA63-1FF6-462F-A3CA-407A8E64E515}"/>
    <hyperlink ref="G77" r:id="rId70" display="http://euroaarboretum.com.au/wpcproduct/common-eutaxia/" xr:uid="{9B44E5BB-C715-491A-ABE6-64DB5A64CB01}"/>
    <hyperlink ref="G78" r:id="rId71" display="http://euroaarboretum.com.au/wpcproduct/cats-claw-grevillea/" xr:uid="{1D5EC158-F0AB-4335-97C6-8910B1FD84E6}"/>
    <hyperlink ref="G79" r:id="rId72" display="http://euroaarboretum.com.au/wpcproduct/hemp-bush/" xr:uid="{6208EFBA-BE52-444C-9EF4-6EB28A64D5AC}"/>
    <hyperlink ref="G81" r:id="rId73" display="http://euroaarboretum.com.au/wpcproduct/erect-guinea-flower/" xr:uid="{E0A8DCD5-598D-4DCB-A738-DA3883EF28E7}"/>
    <hyperlink ref="G82" r:id="rId74" display="http://euroaarboretum.com.au/wpcproduct/austral-indigo/" xr:uid="{BCAE29EB-2A94-4994-85B9-CBAC393AF8E3}"/>
    <hyperlink ref="G83" r:id="rId75" display="http://euroaarboretum.com.au/wpcproduct/violet-kunzea/" xr:uid="{ED829ECC-A0D3-4BE0-9557-F820CEE3834D}"/>
    <hyperlink ref="G84" r:id="rId76" display="http://euroaarboretum.com.au/wpcproduct/prickly-tea-tree/" xr:uid="{6A4C376C-F96B-4E29-BBD0-E3A1F098D840}"/>
    <hyperlink ref="G85" r:id="rId77" display="http://euroaarboretum.com.au/wpcproduct/mountain-tea-tree/" xr:uid="{BED1441D-53BF-4C56-9211-CD5C4256D662}"/>
    <hyperlink ref="G86" r:id="rId78" display="http://euroaarboretum.com.au/wpcproduct/woolly-tea-tree/" xr:uid="{97EAA251-733E-4594-AE33-C40730853EF9}"/>
    <hyperlink ref="G87" r:id="rId79" display="http://euroaarboretum.com.au/wpcproduct/river-tea-tree/" xr:uid="{CD79AE24-A068-45AA-8524-61548052005B}"/>
    <hyperlink ref="G88" r:id="rId80" display="http://euroaarboretum.com.au/wpcproduct/rough-barked-honey-myrtle/" xr:uid="{E762836A-6536-4BF2-86DB-6F6D8B899E65}"/>
    <hyperlink ref="G89" r:id="rId81" display="http://euroaarboretum.com.au/wpcproduct/broombush/" xr:uid="{1269F2E4-D197-430F-81CE-4B25DE101509}"/>
    <hyperlink ref="G90" r:id="rId82" display="http://euroaarboretum.com.au/wpcproduct/tree-violet/" xr:uid="{76C269D0-EDB6-453F-B5FD-B071D9BD0442}"/>
    <hyperlink ref="G92" r:id="rId83" display="http://euroaarboretum.com.au/wpcproduct/mountain-mirbelia/" xr:uid="{712D40FD-BBAA-4480-8DF4-5F98133FA99A}"/>
    <hyperlink ref="G93" r:id="rId84" display="http://euroaarboretum.com.au/wpcproduct/musk-daisy-bush/" xr:uid="{71BB3CCD-09E0-49ED-9CBE-AF22F0E36675}"/>
    <hyperlink ref="G94" r:id="rId85" display="http://euroaarboretum.com.au/wpcproduct/snow-daisy-bush/" xr:uid="{45B94A3C-CFEE-437D-94DD-5771EFA2D1B4}"/>
    <hyperlink ref="G95" r:id="rId86" display="http://euroaarboretum.com.au/wpcproduct/dusty-daisy-bush/" xr:uid="{F328455C-CA2C-4669-9C95-F86358330287}"/>
    <hyperlink ref="G96" r:id="rId87" display="http://euroaarboretum.com.au/wpcproduct/grey-everlasting/" xr:uid="{2E64FEBD-600F-49F5-81EA-86C3F989C830}"/>
    <hyperlink ref="G97" r:id="rId88" display="http://euroaarboretum.com.au/wpcproduct/bootlace-bush/" xr:uid="{51051934-DAB5-470C-BF91-3B73CE74ECC3}"/>
    <hyperlink ref="G98" r:id="rId89" display="http://euroaarboretum.com.au/wpcproduct/common-rice%c2%ad%e2%80%90flower/" xr:uid="{9319F049-0DD3-4DFE-A914-EC2575E771A6}"/>
    <hyperlink ref="G99" r:id="rId90" display="http://euroaarboretum.com.au/wpcproduct/slender-rice-flower/" xr:uid="{E44A0E41-6866-46A8-9C1D-429824D5734A}"/>
    <hyperlink ref="G100" r:id="rId91" display="http://euroaarboretum.com.au/wpcproduct/weeping-pittosporum/" xr:uid="{3D9373F4-197F-4AA0-9ADB-A2BC26135605}"/>
    <hyperlink ref="G101" r:id="rId92" display="http://euroaarboretum.com.au/wpcproduct/hazel-pomaderris/" xr:uid="{2993BF4D-BBC3-45C7-959C-F62CCBB26B34}"/>
    <hyperlink ref="G102" r:id="rId93" display="http://euroaarboretum.com.au/wpcproduct/prunus-pomaderris/" xr:uid="{26B1AE68-3BF3-4276-99F6-982FA7760204}"/>
    <hyperlink ref="G103" r:id="rId94" display="http://euroaarboretum.com.au/wpcproduct/cluster-pomaderris/" xr:uid="{C2EC1EA5-FAD2-48B4-B48B-B33372981A4A}"/>
    <hyperlink ref="G104" r:id="rId95" display="http://euroaarboretum.com.au/wpcproduct/victorian-christmas-bush/" xr:uid="{1083E0C6-2A43-4828-AF64-A67796791E52}"/>
    <hyperlink ref="G105" r:id="rId96" display="http://euroaarboretum.com.au/wpcproduct/large-leaf-bush-pea/" xr:uid="{44F865AD-0012-4459-9D67-1C892F3DBBFB}"/>
    <hyperlink ref="G107" r:id="rId97" display="http://euroaarboretum.com.au/wpcproduct/dwarf-bush-pea/" xr:uid="{7E3D7B97-E935-40C2-B480-037FD9BCB1DB}"/>
    <hyperlink ref="G108" r:id="rId98" display="http://euroaarboretum.com.au/wpcproduct/twiggy-bush-pea/" xr:uid="{1DAB2D4D-053A-4DDA-8F1C-2DEB6C037A27}"/>
    <hyperlink ref="G109" r:id="rId99" display="http://euroaarboretum.com.au/wpcproduct/loose-flower-bush-pea/" xr:uid="{0E810FDD-0E0F-48CE-9D18-65652CFDCB77}"/>
    <hyperlink ref="G110" r:id="rId100" display="http://euroaarboretum.com.au/wpcproduct/matted-bush%e2%80%90pea/" xr:uid="{A3F9BCA7-AB60-4807-A47D-662CA953B423}"/>
    <hyperlink ref="G111" r:id="rId101" display="http://euroaarboretum.com.au/wpcproduct/heathy-bush-pea/" xr:uid="{C47F72F2-2384-4B8B-AF2D-8B671D748C9F}"/>
    <hyperlink ref="G114" r:id="rId102" display="http://euroaarboretum.com.au/wpcproduct/highland-bush-pea/" xr:uid="{07418687-8466-45E0-B13E-484B583572B9}"/>
    <hyperlink ref="G115" r:id="rId103" display="http://euroaarboretum.com.au/wpcproduct/narrow-leaf-desert-cassia/" xr:uid="{35B35E13-966B-4524-B91F-363D4D796209}"/>
    <hyperlink ref="G116" r:id="rId104" display="http://euroaarboretum.com.au/wpcproduct/dusty-miller/" xr:uid="{7670F05E-9AEA-4F9A-A215-05F1E1710D4B}"/>
    <hyperlink ref="G117" r:id="rId105" display="http://euroaarboretum.com.au/wpcproduct/leafy-templetonia/" xr:uid="{FC1C0A08-D644-4125-B7C0-0A594C83B882}"/>
    <hyperlink ref="G118" r:id="rId106" display="http://euroaarboretum.com.au/wpcproduct/pink-bells/" xr:uid="{F018F327-D8FF-4A62-B888-65D97CCFD7E6}"/>
    <hyperlink ref="G119" r:id="rId107" display="http://euroaarboretum.com.au/wpcproduct/diggers-speedwell/" xr:uid="{E3ED64AF-1FF3-4069-A2D0-CEAC79EFC6D7}"/>
    <hyperlink ref="G120" r:id="rId108" display="http://euroaarboretum.com.au/wpcproduct/golden-spray/" xr:uid="{E6FD034C-D300-44C9-850A-A2C755E63000}"/>
    <hyperlink ref="G122" r:id="rId109" display="http://euroaarboretum.com.au/wpcproduct/thin-leaf-wattle/" xr:uid="{34830F61-1698-4826-AF4B-8D09C99EB04A}"/>
    <hyperlink ref="G123" r:id="rId110" display="http://euroaarboretum.com.au/wpcproduct/berry-saltbush/" xr:uid="{88AD865D-6417-413A-BEAA-18488288B6BA}"/>
    <hyperlink ref="G124" r:id="rId111" display="http://euroaarboretum.com.au/wpcproduct/common-apple-berry/" xr:uid="{27C34966-FF5A-424A-9D54-8A1B914BE7B5}"/>
    <hyperlink ref="G125" r:id="rId112" display="http://euroaarboretum.com.au/wpcproduct/creeping-bossiaea/" xr:uid="{4227BF11-3593-4183-87D8-34022F4C494E}"/>
    <hyperlink ref="G127" r:id="rId113" display="http://euroaarboretum.com.au/wpcproduct/mountain-clematis/" xr:uid="{B1B1F3FC-C479-40E3-8816-9F50094E35F8}"/>
    <hyperlink ref="G128" r:id="rId114" display="http://euroaarboretum.com.au/wpcproduct/small-leaved-clematis/" xr:uid="{7FE12FFA-8581-4B3D-A413-9D8EAB0D9FE4}"/>
    <hyperlink ref="G129" r:id="rId115" display="http://euroaarboretum.com.au/wpcproduct/kidney-weed/" xr:uid="{C8B3A891-56B5-4FED-80CA-77C2FC62752F}"/>
    <hyperlink ref="G130" r:id="rId116" display="http://euroaarboretum.com.au/wpcproduct/saloop/" xr:uid="{5427ECFD-2608-46BC-8E24-2A6FDFD8D46E}"/>
    <hyperlink ref="G131" r:id="rId117" display="http://euroaarboretum.com.au/wpcproduct/nodding-saltbush/" xr:uid="{CFB14AB2-E646-4BB7-BE32-0312E53E377F}"/>
    <hyperlink ref="G132" r:id="rId118" display="http://euroaarboretum.com.au/wpcproduct/ruby-saltbush/" xr:uid="{538E4AC0-AAB2-4689-8B87-260B826D4E7C}"/>
    <hyperlink ref="G133" r:id="rId119" display="http://euroaarboretum.com.au/wpcproduct/twining-glycine/" xr:uid="{E8ABCD24-DA3E-49C9-A7FD-CC92E911ABCB}"/>
    <hyperlink ref="G135" r:id="rId120" display="http://euroaarboretum.com.au/wpcproduct/variable-glycine/" xr:uid="{72662438-196D-48B4-AB28-DC85C9927F4D}"/>
    <hyperlink ref="G136" r:id="rId121" display="http://euroaarboretum.com.au/wpcproduct/grey-guinea-flower/" xr:uid="{B698D0B9-C53C-4E66-A872-005575449719}"/>
    <hyperlink ref="G137" r:id="rId122" display="http://euroaarboretum.com.au/wpcproduct/running-postman/" xr:uid="{1FAF283B-A849-47DE-B2FB-0266E3303CB3}"/>
    <hyperlink ref="G140" r:id="rId123" display="http://euroaarboretum.com.au/wpcproduct/nodding-chocolate-lily/" xr:uid="{72DCCBB8-707F-4AFA-A707-AAF85D6BA927}"/>
    <hyperlink ref="G142" r:id="rId124" display="http://euroaarboretum.com.au/wpcproduct/small-vanilla-lily/" xr:uid="{85817144-35BB-4B9F-BB4E-60BC412498B5}"/>
    <hyperlink ref="G143" r:id="rId125" display="http://euroaarboretum.com.au/wpcproduct/chocolate-lily/" xr:uid="{85F8327F-C777-468B-ACAE-79CF8BAE7E33}"/>
    <hyperlink ref="G145" r:id="rId126" display="http://euroaarboretum.com.au/wpcproduct/cut-leaf-daisy/" xr:uid="{41A9917B-5174-4426-ACF7-6BEECD738E95}"/>
    <hyperlink ref="G146" r:id="rId127" display="http://euroaarboretum.com.au/wpcproduct/yellow-bulbine-lily/" xr:uid="{6668BAFE-513D-4CCB-9AE1-417712756543}"/>
    <hyperlink ref="G147" r:id="rId128" display="http://euroaarboretum.com.au/wpcproduct/rock-lily/" xr:uid="{4C85BFFD-2F91-4C13-8BB6-BAA815FCB0A2}"/>
    <hyperlink ref="G148" r:id="rId129" display="http://euroaarboretum.com.au/wpcproduct/lemon-beauty-heads/" xr:uid="{6FCF061C-FD78-4459-854C-97C33E9B891A}"/>
    <hyperlink ref="G150" r:id="rId130" display="http://euroaarboretum.com.au/wpcproduct/common-everlasting/" xr:uid="{700118C3-70C3-4167-A9CF-0633C84D4E15}"/>
    <hyperlink ref="G151" r:id="rId131" display="http://euroaarboretum.com.au/wpcproduct/clustered-everlasting/" xr:uid="{F8F7BF69-C972-40A9-B747-EC65B7C2CC00}"/>
    <hyperlink ref="G152" r:id="rId132" display="http://euroaarboretum.com.au/wpcproduct/pink-bindweed/" xr:uid="{06640EE4-A357-462E-AD07-5A3915B3A49C}"/>
    <hyperlink ref="G153" r:id="rId133" display="http://euroaarboretum.com.au/wpcproduct/button-everlasting/" xr:uid="{2F879310-4476-4F91-B090-0C8932456B85}"/>
    <hyperlink ref="G154" r:id="rId134" display="http://euroaarboretum.com.au/wpcproduct/swamp-billy-buttons/" xr:uid="{8189F925-067A-4B60-BF3E-1BA782C67687}"/>
    <hyperlink ref="G155" r:id="rId135" display="http://euroaarboretum.com.au/wpcproduct/billy-buttons/" xr:uid="{8B77919B-FA55-452C-8DE0-0490B44D089E}"/>
    <hyperlink ref="G157" r:id="rId136" display="http://euroaarboretum.com.au/wpcproduct/pale-flax%e2%80%90lily/" xr:uid="{4097FF57-4941-496F-8192-307C35820E93}"/>
    <hyperlink ref="G159" r:id="rId137" display="http://euroaarboretum.com.au/wpcproduct/tasman-flax-lily/" xr:uid="{503EB419-0390-4B01-AE28-B9A09889CE52}"/>
    <hyperlink ref="G160" r:id="rId138" display="http://euroaarboretum.com.au/wpcproduct/blue-devil/" xr:uid="{151DDD90-C460-4F4C-AD55-11C4F1DF160E}"/>
    <hyperlink ref="G162" r:id="rId139" display="http://euroaarboretum.com.au/wpcproduct/rock-isotome/" xr:uid="{D0AC8C49-0270-422D-B34B-43079F20A612}"/>
    <hyperlink ref="G163" r:id="rId140" display="http://euroaarboretum.com.au/wpcproduct/scaly-buttons/" xr:uid="{45207C04-EBEC-4FF6-BE04-FF7EBDA6340C}"/>
    <hyperlink ref="G164" r:id="rId141" display="http://euroaarboretum.com.au/wpcproduct/hoary-sunray/" xr:uid="{8C66B6B7-1AF9-4E5C-AC26-2CFBB8C5AF2C}"/>
    <hyperlink ref="G165" r:id="rId142" display="http://euroaarboretum.com.au/wpcproduct/native-flax/" xr:uid="{0292A760-5360-4FF8-AEC3-36CCDA1ADF70}"/>
    <hyperlink ref="G166" r:id="rId143" display="http://euroaarboretum.com.au/wpcproduct/mirnong-yam-daisy/" xr:uid="{86EC5A7E-0359-459C-8444-27F3E31C3F58}"/>
    <hyperlink ref="G167" r:id="rId144" display="http://euroaarboretum.com.au/wpcproduct/minnie-daisy/" xr:uid="{252A138B-11BD-4DC6-A521-53C660FBF9CB}"/>
    <hyperlink ref="G168" r:id="rId145" display="http://euroaarboretum.com.au/wpcproduct/austral-storks-bill/" xr:uid="{3CD24474-750B-45BA-9BFA-465E92E555C4}"/>
    <hyperlink ref="G171" r:id="rId146" display="http://euroaarboretum.com.au/wpcproduct/mulla-mulla/" xr:uid="{970EDA94-3132-4D64-9E2A-C6BF2F78FEDD}"/>
    <hyperlink ref="G173" r:id="rId147" display="http://euroaarboretum.com.au/wpcproduct/drumsticks/" xr:uid="{0F7E1D14-8EE7-4D2C-B640-71BCE5E2A679}"/>
    <hyperlink ref="G174" r:id="rId148" display="http://euroaarboretum.com.au/wpcproduct/chamomile-sunray/" xr:uid="{34154207-16B8-4960-BA5A-FC03EFD99714}"/>
    <hyperlink ref="G175" r:id="rId149" display="http://euroaarboretum.com.au/wpcproduct/paper-sunray/" xr:uid="{EF7C4344-8C6F-4A64-845D-99E534B16CC3}"/>
    <hyperlink ref="G176" r:id="rId150" display="http://euroaarboretum.com.au/wpcproduct/grass-trigger-flower/" xr:uid="{A8592BC7-9F89-4013-8954-8017CED4EF91}"/>
    <hyperlink ref="G177" r:id="rId151" display="http://euroaarboretum.com.au/wpcproduct/nodding-blue-lily/" xr:uid="{967A0072-4981-495E-ABBA-075A1D2D25A1}"/>
    <hyperlink ref="G178" r:id="rId152" display="http://euroaarboretum.com.au/wpcproduct/broughton-pea/" xr:uid="{27CC5FB5-C762-485D-87E1-A247EA58BC3D}"/>
    <hyperlink ref="G161" r:id="rId153" display="http://euroaarboretum.com.au/wpcproduct/spur-velleia/" xr:uid="{3881DB85-7FA7-4F9C-9A9A-D925AB54615D}"/>
    <hyperlink ref="G179" r:id="rId154" display="http://euroaarboretum.com.au/wpcproduct/fuzzy-new-holland-daisy/" xr:uid="{0931DBAD-3BED-4B0F-81F7-9861F76D247D}"/>
    <hyperlink ref="G180" r:id="rId155" display="http://euroaarboretum.com.au/wpcproduct/tall-bluebell/" xr:uid="{0B1BB27D-0987-4810-912B-AB9EE9EE365A}"/>
    <hyperlink ref="G181" r:id="rId156" display="http://euroaarboretum.com.au/wpcproduct/sticky-everlasting/" xr:uid="{2FC23D1A-543A-4672-8EE8-12229218E637}"/>
    <hyperlink ref="G182" r:id="rId157" display="http://euroaarboretum.com.au/wpcproduct/common-swamp-wallaby-grass/" xr:uid="{FE5749FF-F02B-4312-9FD5-72A0F23176E1}"/>
    <hyperlink ref="G183" r:id="rId158" display="http://euroaarboretum.com.au/wpcproduct/common-wheat-grass/" xr:uid="{1727F1A7-A652-4B87-9C4F-C6FBC586FE68}"/>
    <hyperlink ref="G184" r:id="rId159" display="http://euroaarboretum.com.au/wpcproduct/purple-wire%c2%ad%e2%80%90grass/" xr:uid="{C45BDBF9-349E-4EE6-8C04-E68EC49BAAE3}"/>
    <hyperlink ref="G185" r:id="rId160" display="http://euroaarboretum.com.au/wpcproduct/dense-spear-grass/" xr:uid="{4879E864-E7CC-4F7B-88F4-8336FAE9AD3D}"/>
    <hyperlink ref="G186" r:id="rId161" display="http://euroaarboretum.com.au/wpcproduct/feather-spear-grass/" xr:uid="{9A97E690-BC3C-469C-A5C2-0EBE4961D54B}"/>
    <hyperlink ref="G187" r:id="rId162" display="http://euroaarboretum.com.au/wpcproduct/tall-sedge/" xr:uid="{CFF8F2A5-CC47-40C2-886C-559029BE5F1D}"/>
    <hyperlink ref="G189" r:id="rId163" display="http://euroaarboretum.com.au/wpcproduct/knob-sedge/" xr:uid="{339F8DE4-9B34-40CD-981B-0FBFB00B4194}"/>
    <hyperlink ref="G190" r:id="rId164" display="http://euroaarboretum.com.au/wpcproduct/rush-sedge/" xr:uid="{9B4E1E6F-B28D-4C1C-8980-AF5E1B97A083}"/>
    <hyperlink ref="G191" r:id="rId165" display="http://euroaarboretum.com.au/wpcproduct/silky-blue-grass/" xr:uid="{03E9C0BC-9CE9-4512-A383-573C24806F36}"/>
    <hyperlink ref="G192" r:id="rId166" display="http://euroaarboretum.com.au/wpcproduct/spiny-headed-mat-rush/" xr:uid="{EFC07D8D-EEC4-4094-B0EB-70F742D02BF8}"/>
    <hyperlink ref="G193" r:id="rId167" display="http://euroaarboretum.com.au/wpcproduct/weeping-grass/" xr:uid="{D10CFE62-80A7-45FC-9899-1F8B81954E00}"/>
    <hyperlink ref="G194" r:id="rId168" display="http://euroaarboretum.com.au/wpcproduct/common-tussock-grass/" xr:uid="{823E32BA-252A-4F21-831C-C97996FC2B74}"/>
    <hyperlink ref="G195" r:id="rId169" display="http://euroaarboretum.com.au/wpcproduct/soft-tussock-grass/" xr:uid="{660D02AE-BB05-4700-A276-F231B27A3CB8}"/>
    <hyperlink ref="G196" r:id="rId170" display="http://euroaarboretum.com.au/wpcproduct/grey-tussock-grass/" xr:uid="{5BE253D6-DEE5-42DC-89CF-CEA11557EE1E}"/>
    <hyperlink ref="G197" r:id="rId171" display="http://euroaarboretum.com.au/wpcproduct/common-wallaby-grass/" xr:uid="{39B336B5-24DC-46B8-B427-28615CAD2642}"/>
    <hyperlink ref="G198" r:id="rId172" display="http://euroaarboretum.com.au/wpcproduct/brown-back-wallaby-grass/" xr:uid="{59D4131A-7936-4994-9162-F9AA301F8303}"/>
    <hyperlink ref="G200" r:id="rId173" display="http://euroaarboretum.com.au/wpcproduct/red-anther-wallaby-grass/" xr:uid="{13537428-7997-4B28-824C-3983170F59C7}"/>
    <hyperlink ref="G201" r:id="rId174" display="http://euroaarboretum.com.au/wpcproduct/bristly-wallaby-grass/" xr:uid="{A892AFA9-8965-4601-A5C9-6F6B387E71EC}"/>
    <hyperlink ref="G202" r:id="rId175" display="http://euroaarboretum.com.au/wpcproduct/kangaroo-grass/" xr:uid="{DD3F385D-370D-4EC4-8EB1-E06815DEAA73}"/>
    <hyperlink ref="G208" r:id="rId176" xr:uid="{E249AE47-4C47-43B9-ABD4-68EC22657DB7}"/>
    <hyperlink ref="G40" r:id="rId177" display="http://euroaarboretum.com.au/wpcproduct/grey-mulga/" xr:uid="{8ED9A20E-D4AA-46EE-A3F8-80FA0ABDD678}"/>
    <hyperlink ref="G169" r:id="rId178" display="http://euroaarboretum.com.au/wpcproduct/magenta-storksbill/" xr:uid="{DF61089C-9AED-4F91-85B8-A1AA7290DFAE}"/>
    <hyperlink ref="G20" r:id="rId179" tooltip="Kamarooka Mallee" display="kamarooka-mallee" xr:uid="{B79C7963-AF49-47FC-A1F7-F400BE747ADA}"/>
    <hyperlink ref="G80" r:id="rId180" xr:uid="{9CF37149-A103-41EC-8EA0-5CB250570B25}"/>
    <hyperlink ref="G113" r:id="rId181" xr:uid="{91BC173E-4B09-4378-8160-59FF103D12BD}"/>
    <hyperlink ref="G106" r:id="rId182" xr:uid="{80E1CDA7-8690-48B4-B906-4C295A7EE3B0}"/>
    <hyperlink ref="G112" r:id="rId183" xr:uid="{525F10CC-6404-4388-9D9A-2C453D0920E1}"/>
    <hyperlink ref="G126" r:id="rId184" xr:uid="{48E8576B-60C7-4914-AC87-F2FAED0121BB}"/>
    <hyperlink ref="G138" r:id="rId185" xr:uid="{962967BF-72F2-4F2F-93ED-C72233092B4C}"/>
    <hyperlink ref="G139" r:id="rId186" xr:uid="{8CCC4276-B51A-4220-86EE-2533C26B1A74}"/>
    <hyperlink ref="G141" r:id="rId187" display=" Vanilla Lily" xr:uid="{08E20582-0B30-481B-A85F-0BAC5B3AA46C}"/>
    <hyperlink ref="G144" r:id="rId188" xr:uid="{09980A50-F63A-412A-9759-9C954DF9B749}"/>
    <hyperlink ref="G149" r:id="rId189" xr:uid="{ABB1C961-4956-493E-95E9-5AC6A9B0A3A5}"/>
    <hyperlink ref="G156" r:id="rId190" display=" Spreading Flax Lily" xr:uid="{F42DC68A-C7AA-4C27-93A0-1847B4C93864}"/>
    <hyperlink ref="G158" r:id="rId191" xr:uid="{1DC5D603-1BE7-444A-8BB4-C196BA11B250}"/>
    <hyperlink ref="G170" r:id="rId192" display=" Pink Mulla Mulla" xr:uid="{67D0AC9D-3703-4880-85B8-EF4EAF0A58B7}"/>
    <hyperlink ref="G199" r:id="rId193" xr:uid="{45F9A0D5-1303-452E-9D66-2426821F4FA4}"/>
    <hyperlink ref="G11" r:id="rId194" xr:uid="{A2B968B7-3138-4EC5-80D2-72167CF6B045}"/>
    <hyperlink ref="G121" r:id="rId195" xr:uid="{68D2FB21-7BC3-45CD-A2A0-8818399DBA19}"/>
    <hyperlink ref="G209" r:id="rId196" xr:uid="{CB2AAF37-0A8E-4880-A649-F268A3B55921}"/>
    <hyperlink ref="G188" r:id="rId197" display="http://euroaarboretum.com.au/wpcproduct/tassel-sedge/" xr:uid="{42FC4CC5-074C-4D71-89F8-0A817DE9A546}"/>
    <hyperlink ref="G134" r:id="rId198" display="http://euroaarboretum.com.au/wpcproduct/happy-wanderer-purple-coral-pea/" xr:uid="{7F0F761A-3D65-46E2-B6AF-234A301A13ED}"/>
    <hyperlink ref="G172" r:id="rId199" xr:uid="{2FD213BA-B7D3-4B57-85E7-5F316C3C4AAB}"/>
  </hyperlinks>
  <pageMargins left="0.7" right="0.7" top="0.75" bottom="0.75" header="0.3" footer="0.3"/>
  <pageSetup paperSize="9" orientation="portrait" horizontalDpi="4294967293" r:id="rId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8203-1C8D-49F9-A16D-97DD8875F63B}">
  <sheetPr codeName="Sheet1"/>
  <dimension ref="B1:C2"/>
  <sheetViews>
    <sheetView workbookViewId="0"/>
  </sheetViews>
  <sheetFormatPr defaultColWidth="8.77734375" defaultRowHeight="13.2" x14ac:dyDescent="0.25"/>
  <cols>
    <col min="1" max="1" width="8.77734375" style="49"/>
    <col min="2" max="2" width="12.44140625" style="49" customWidth="1"/>
    <col min="3" max="3" width="76.109375" style="212" customWidth="1"/>
    <col min="4" max="4" width="8.77734375" style="49"/>
    <col min="5" max="5" width="39.77734375" style="49" bestFit="1" customWidth="1"/>
    <col min="6" max="16384" width="8.77734375" style="49"/>
  </cols>
  <sheetData>
    <row r="1" spans="2:3" x14ac:dyDescent="0.25">
      <c r="C1" s="49"/>
    </row>
    <row r="2" spans="2:3" x14ac:dyDescent="0.25">
      <c r="B2" s="211" t="s">
        <v>697</v>
      </c>
      <c r="C2" s="211" t="s">
        <v>698</v>
      </c>
    </row>
  </sheetData>
  <sheetProtection algorithmName="SHA-512" hashValue="x5cE4MttRX6xHQ8UyQcfkNY0fxJkm3f6N50HwiBIm5zUafQtaTJuv08OZjUea1RLun+ung3nZ4BoLtXcioQnbA==" saltValue="sJo9bxT2Tnm5JyYf4pPWk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B2F441DD1313468A2ED69D08A4D38F" ma:contentTypeVersion="18" ma:contentTypeDescription="Create a new document." ma:contentTypeScope="" ma:versionID="120ae5e8a98c614a62a2e6f6e7a1a5c3">
  <xsd:schema xmlns:xsd="http://www.w3.org/2001/XMLSchema" xmlns:xs="http://www.w3.org/2001/XMLSchema" xmlns:p="http://schemas.microsoft.com/office/2006/metadata/properties" xmlns:ns2="a5a0b193-0f37-4e25-a509-f990ca3add0a" xmlns:ns3="8e5d15d2-992a-492f-b7d9-87ec29ed0d84" targetNamespace="http://schemas.microsoft.com/office/2006/metadata/properties" ma:root="true" ma:fieldsID="6421035a180afdaad49c2b75efb5f2f0" ns2:_="" ns3:_="">
    <xsd:import namespace="a5a0b193-0f37-4e25-a509-f990ca3add0a"/>
    <xsd:import namespace="8e5d15d2-992a-492f-b7d9-87ec29ed0d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ollected" minOccurs="0"/>
                <xsd:element ref="ns2:Invoice" minOccurs="0"/>
                <xsd:element ref="ns2:DepositReceived" minOccurs="0"/>
                <xsd:element ref="ns2:Depositreceived0" minOccurs="0"/>
                <xsd:element ref="ns2:MonthrecforCollection" minOccurs="0"/>
                <xsd:element ref="ns2:InvoicePaid" minOccurs="0"/>
                <xsd:element ref="ns2: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0b193-0f37-4e25-a509-f990ca3ad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llected" ma:index="11" nillable="true" ma:displayName="Collected" ma:format="Dropdown" ma:internalName="Collected">
      <xsd:simpleType>
        <xsd:restriction base="dms:Text">
          <xsd:maxLength value="255"/>
        </xsd:restriction>
      </xsd:simpleType>
    </xsd:element>
    <xsd:element name="Invoice" ma:index="12" nillable="true" ma:displayName="Invoice" ma:format="Dropdown" ma:internalName="Invoice">
      <xsd:simpleType>
        <xsd:restriction base="dms:Text">
          <xsd:maxLength value="255"/>
        </xsd:restriction>
      </xsd:simpleType>
    </xsd:element>
    <xsd:element name="DepositReceived" ma:index="13" nillable="true" ma:displayName="Deposit Received " ma:format="Dropdown" ma:internalName="DepositReceived">
      <xsd:simpleType>
        <xsd:restriction base="dms:Note">
          <xsd:maxLength value="255"/>
        </xsd:restriction>
      </xsd:simpleType>
    </xsd:element>
    <xsd:element name="Depositreceived0" ma:index="14" nillable="true" ma:displayName="Deposit received" ma:format="Dropdown" ma:internalName="Depositreceived0">
      <xsd:simpleType>
        <xsd:restriction base="dms:Text">
          <xsd:maxLength value="255"/>
        </xsd:restriction>
      </xsd:simpleType>
    </xsd:element>
    <xsd:element name="MonthrecforCollection" ma:index="15" nillable="true" ma:displayName="Month rec for Collection" ma:format="Dropdown" ma:internalName="MonthrecforCollection">
      <xsd:simpleType>
        <xsd:restriction base="dms:Text">
          <xsd:maxLength value="255"/>
        </xsd:restriction>
      </xsd:simpleType>
    </xsd:element>
    <xsd:element name="InvoicePaid" ma:index="16" nillable="true" ma:displayName="Invoice Paid" ma:default="0" ma:format="Dropdown" ma:internalName="InvoicePaid">
      <xsd:simpleType>
        <xsd:restriction base="dms:Boolean"/>
      </xsd:simpleType>
    </xsd:element>
    <xsd:element name="Location" ma:index="17" nillable="true" ma:displayName="Invoiced" ma:format="Dropdown" ma:internalName="Location">
      <xsd:simpleType>
        <xsd:restriction base="dms:Text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d15d2-992a-492f-b7d9-87ec29ed0d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lected xmlns="a5a0b193-0f37-4e25-a509-f990ca3add0a" xsi:nil="true"/>
    <MonthrecforCollection xmlns="a5a0b193-0f37-4e25-a509-f990ca3add0a" xsi:nil="true"/>
    <Location xmlns="a5a0b193-0f37-4e25-a509-f990ca3add0a" xsi:nil="true"/>
    <Invoice xmlns="a5a0b193-0f37-4e25-a509-f990ca3add0a" xsi:nil="true"/>
    <DepositReceived xmlns="a5a0b193-0f37-4e25-a509-f990ca3add0a" xsi:nil="true"/>
    <Comments xmlns="a5a0b193-0f37-4e25-a509-f990ca3add0a" xsi:nil="true"/>
    <InvoicePaid xmlns="a5a0b193-0f37-4e25-a509-f990ca3add0a">false</InvoicePaid>
    <Depositreceived0 xmlns="a5a0b193-0f37-4e25-a509-f990ca3add0a" xsi:nil="true"/>
    <SharedWithUsers xmlns="8e5d15d2-992a-492f-b7d9-87ec29ed0d8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888CBF8-825A-4C94-8F60-59E3AFAE6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1D90DC-7443-4859-98B5-2EFCC844E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0b193-0f37-4e25-a509-f990ca3add0a"/>
    <ds:schemaRef ds:uri="8e5d15d2-992a-492f-b7d9-87ec29ed0d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B0125-B3B3-4E0D-BB8F-1AB2E3710E6B}">
  <ds:schemaRefs>
    <ds:schemaRef ds:uri="http://schemas.microsoft.com/office/2006/metadata/properties"/>
    <ds:schemaRef ds:uri="http://schemas.microsoft.com/office/infopath/2007/PartnerControls"/>
    <ds:schemaRef ds:uri="a5a0b193-0f37-4e25-a509-f990ca3add0a"/>
    <ds:schemaRef ds:uri="8e5d15d2-992a-492f-b7d9-87ec29ed0d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Order Form</vt:lpstr>
      <vt:lpstr>Comments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Euroa Arboretum</dc:creator>
  <cp:keywords/>
  <dc:description/>
  <cp:lastModifiedBy>Nursery</cp:lastModifiedBy>
  <cp:revision/>
  <dcterms:created xsi:type="dcterms:W3CDTF">2020-05-12T08:10:49Z</dcterms:created>
  <dcterms:modified xsi:type="dcterms:W3CDTF">2026-02-03T00:59:45Z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0x01010063B2F441DD1313468A2ED69D08A4D38F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OrderFillied">
    <vt:bool>false</vt:bool>
  </property>
  <property fmtid="{D5CDD505-2E9C-101B-9397-08002B2CF9AE}" pid="13" name="Ordertotalsaddedtoproductionsheet">
    <vt:bool>true</vt:bool>
  </property>
  <property fmtid="{D5CDD505-2E9C-101B-9397-08002B2CF9AE}" pid="14" name="Incomplete4">
    <vt:bool>true</vt:bool>
  </property>
</Properties>
</file>